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John\Documents\Games\Fantasy Football\Current\Transfers\Blank Forms\"/>
    </mc:Choice>
  </mc:AlternateContent>
  <xr:revisionPtr revIDLastSave="0" documentId="8_{FC114BCC-C4F0-46F9-9D96-C5F1FEB59464}" xr6:coauthVersionLast="47" xr6:coauthVersionMax="47" xr10:uidLastSave="{00000000-0000-0000-0000-000000000000}"/>
  <bookViews>
    <workbookView xWindow="-108" yWindow="-108" windowWidth="23256" windowHeight="12720" xr2:uid="{1D303469-9870-4857-86B3-6001C96D224E}"/>
  </bookViews>
  <sheets>
    <sheet name="Transfer Form" sheetId="2" r:id="rId1"/>
    <sheet name="Player List" sheetId="1" r:id="rId2"/>
  </sheets>
  <definedNames>
    <definedName name="CurrentTeam">'Transfer Form'!$A$19:$A$33</definedName>
    <definedName name="NewPlayers">'Transfer Form'!$F$9:$F$12</definedName>
    <definedName name="PlayersOut">'Transfer Form'!$A$9:$A$12</definedName>
    <definedName name="_xlnm.Print_Area" localSheetId="1">'Player List'!$A$1:$W$297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0" i="2" l="1"/>
  <c r="C37" i="2"/>
  <c r="B37" i="2" a="1"/>
  <c r="B37" i="2" s="1"/>
  <c r="A37" i="2"/>
  <c r="F35" i="2"/>
  <c r="G35" i="2" s="1"/>
  <c r="E35" i="2"/>
  <c r="D35" i="2"/>
  <c r="C35" i="2"/>
  <c r="B35" i="2"/>
  <c r="J33" i="2"/>
  <c r="I33" i="2"/>
  <c r="H33" i="2"/>
  <c r="G33" i="2"/>
  <c r="F33" i="2"/>
  <c r="E33" i="2"/>
  <c r="D33" i="2"/>
  <c r="C33" i="2"/>
  <c r="B33" i="2"/>
  <c r="J32" i="2"/>
  <c r="I32" i="2"/>
  <c r="H32" i="2"/>
  <c r="G32" i="2"/>
  <c r="F32" i="2"/>
  <c r="E32" i="2"/>
  <c r="D32" i="2"/>
  <c r="C32" i="2"/>
  <c r="B32" i="2"/>
  <c r="J31" i="2"/>
  <c r="I31" i="2"/>
  <c r="H31" i="2"/>
  <c r="G31" i="2"/>
  <c r="F31" i="2"/>
  <c r="E31" i="2"/>
  <c r="D31" i="2"/>
  <c r="C31" i="2"/>
  <c r="B31" i="2"/>
  <c r="J30" i="2"/>
  <c r="I30" i="2"/>
  <c r="H30" i="2"/>
  <c r="G30" i="2"/>
  <c r="F30" i="2"/>
  <c r="E30" i="2"/>
  <c r="D30" i="2"/>
  <c r="C30" i="2"/>
  <c r="B30" i="2"/>
  <c r="J29" i="2"/>
  <c r="I29" i="2"/>
  <c r="H29" i="2"/>
  <c r="G29" i="2"/>
  <c r="F29" i="2"/>
  <c r="E29" i="2"/>
  <c r="D29" i="2"/>
  <c r="C29" i="2"/>
  <c r="B29" i="2"/>
  <c r="J28" i="2"/>
  <c r="I28" i="2"/>
  <c r="H28" i="2"/>
  <c r="G28" i="2"/>
  <c r="F28" i="2"/>
  <c r="E28" i="2"/>
  <c r="D28" i="2"/>
  <c r="C28" i="2"/>
  <c r="B28" i="2"/>
  <c r="J27" i="2"/>
  <c r="I27" i="2"/>
  <c r="H27" i="2"/>
  <c r="G27" i="2"/>
  <c r="F27" i="2"/>
  <c r="E27" i="2"/>
  <c r="D27" i="2"/>
  <c r="C27" i="2"/>
  <c r="B27" i="2"/>
  <c r="L26" i="2" a="1"/>
  <c r="L26" i="2" s="1"/>
  <c r="J26" i="2"/>
  <c r="I26" i="2"/>
  <c r="H26" i="2"/>
  <c r="G26" i="2"/>
  <c r="F26" i="2"/>
  <c r="E26" i="2"/>
  <c r="D26" i="2"/>
  <c r="C26" i="2"/>
  <c r="B26" i="2"/>
  <c r="L25" i="2"/>
  <c r="J25" i="2"/>
  <c r="I25" i="2"/>
  <c r="H25" i="2"/>
  <c r="G25" i="2"/>
  <c r="F25" i="2"/>
  <c r="E25" i="2"/>
  <c r="D25" i="2"/>
  <c r="C25" i="2"/>
  <c r="B25" i="2"/>
  <c r="J24" i="2"/>
  <c r="I24" i="2"/>
  <c r="H24" i="2"/>
  <c r="G24" i="2"/>
  <c r="F24" i="2"/>
  <c r="E24" i="2"/>
  <c r="D24" i="2"/>
  <c r="C24" i="2"/>
  <c r="B24" i="2"/>
  <c r="J23" i="2"/>
  <c r="I23" i="2"/>
  <c r="H23" i="2"/>
  <c r="G23" i="2"/>
  <c r="F23" i="2"/>
  <c r="E23" i="2"/>
  <c r="D23" i="2"/>
  <c r="C23" i="2"/>
  <c r="B23" i="2"/>
  <c r="L22" i="2"/>
  <c r="J22" i="2"/>
  <c r="I22" i="2"/>
  <c r="H22" i="2"/>
  <c r="G22" i="2"/>
  <c r="F22" i="2"/>
  <c r="E22" i="2"/>
  <c r="D22" i="2"/>
  <c r="C22" i="2"/>
  <c r="B22" i="2"/>
  <c r="L21" i="2"/>
  <c r="J21" i="2"/>
  <c r="I21" i="2"/>
  <c r="H21" i="2"/>
  <c r="G21" i="2"/>
  <c r="F21" i="2"/>
  <c r="E21" i="2"/>
  <c r="D21" i="2"/>
  <c r="C21" i="2"/>
  <c r="B21" i="2"/>
  <c r="J20" i="2"/>
  <c r="I20" i="2"/>
  <c r="H20" i="2"/>
  <c r="G20" i="2"/>
  <c r="F20" i="2"/>
  <c r="E20" i="2"/>
  <c r="D20" i="2"/>
  <c r="C20" i="2"/>
  <c r="B20" i="2"/>
  <c r="J19" i="2"/>
  <c r="I19" i="2"/>
  <c r="H19" i="2"/>
  <c r="I44" i="2" s="1"/>
  <c r="G19" i="2"/>
  <c r="L28" i="2" s="1"/>
  <c r="F19" i="2"/>
  <c r="L20" i="2" s="1"/>
  <c r="E19" i="2"/>
  <c r="D19" i="2"/>
  <c r="C19" i="2"/>
  <c r="B19" i="2"/>
  <c r="J15" i="2"/>
  <c r="I15" i="2"/>
  <c r="H15" i="2"/>
  <c r="G15" i="2"/>
  <c r="E15" i="2"/>
  <c r="D15" i="2"/>
  <c r="C15" i="2"/>
  <c r="B15" i="2"/>
  <c r="J12" i="2"/>
  <c r="I12" i="2"/>
  <c r="H12" i="2"/>
  <c r="G12" i="2"/>
  <c r="E12" i="2"/>
  <c r="D12" i="2"/>
  <c r="C12" i="2"/>
  <c r="B12" i="2"/>
  <c r="J11" i="2"/>
  <c r="I11" i="2"/>
  <c r="H11" i="2"/>
  <c r="G11" i="2"/>
  <c r="E11" i="2"/>
  <c r="D11" i="2"/>
  <c r="C11" i="2"/>
  <c r="B11" i="2"/>
  <c r="J10" i="2"/>
  <c r="I10" i="2"/>
  <c r="H10" i="2"/>
  <c r="G10" i="2"/>
  <c r="E10" i="2"/>
  <c r="D10" i="2"/>
  <c r="C10" i="2"/>
  <c r="B10" i="2"/>
  <c r="J9" i="2"/>
  <c r="I9" i="2"/>
  <c r="H9" i="2"/>
  <c r="G9" i="2"/>
  <c r="E9" i="2"/>
  <c r="D9" i="2"/>
  <c r="C9" i="2"/>
  <c r="B9" i="2"/>
  <c r="H37" i="2" l="1"/>
  <c r="D37" i="2" a="1"/>
  <c r="D37" i="2" s="1"/>
  <c r="E36" i="2"/>
  <c r="E37" i="2" s="1"/>
  <c r="D41" i="2"/>
  <c r="H35" i="2"/>
  <c r="I37" i="2" a="1"/>
  <c r="I37" i="2" s="1"/>
  <c r="I41" i="2"/>
  <c r="I35" i="2"/>
  <c r="D42" i="2"/>
  <c r="L19" i="2"/>
  <c r="L23" i="2"/>
  <c r="J35" i="2"/>
  <c r="J36" i="2" s="1"/>
  <c r="I42" i="2"/>
  <c r="D43" i="2"/>
  <c r="F37" i="2"/>
  <c r="J38" i="2"/>
  <c r="I43" i="2"/>
  <c r="G37" i="2" a="1"/>
  <c r="G37" i="2" s="1"/>
  <c r="D44" i="2"/>
  <c r="E39" i="2" l="1"/>
  <c r="J37" i="2"/>
  <c r="L24" i="2"/>
  <c r="L18" i="2" s="1"/>
  <c r="J39" i="2"/>
</calcChain>
</file>

<file path=xl/sharedStrings.xml><?xml version="1.0" encoding="utf-8"?>
<sst xmlns="http://schemas.openxmlformats.org/spreadsheetml/2006/main" count="3763" uniqueCount="686">
  <si>
    <t>Player Code</t>
  </si>
  <si>
    <t>Player Name</t>
  </si>
  <si>
    <t>Pos</t>
  </si>
  <si>
    <t>Team</t>
  </si>
  <si>
    <t>Val</t>
  </si>
  <si>
    <t>Score</t>
  </si>
  <si>
    <t>Wkly</t>
  </si>
  <si>
    <t>Total</t>
  </si>
  <si>
    <t>THE JOLLY FISHERMAN FANTASY FOOTBALL LEAGUE</t>
  </si>
  <si>
    <t>1)  Enter the date you are making the transfers in the yellow cell
2)  Enter your name and your team name in the orange cells
3)  Enter the Player Codes for your current team in the column of green cells.
4)  Enter the Player Codes for the players or star man you are taking out in the red cells
5)  Enter the Player Codes for the players or star man you wish to add in the blue cells</t>
  </si>
  <si>
    <t xml:space="preserve">TRANSFERS ENTERED ON:  </t>
  </si>
  <si>
    <t>XX/XX/XX</t>
  </si>
  <si>
    <t>Team Manager:</t>
  </si>
  <si>
    <t>Team Name:</t>
  </si>
  <si>
    <t>Player Transfers</t>
  </si>
  <si>
    <t>Player OUT</t>
  </si>
  <si>
    <t>Player IN</t>
  </si>
  <si>
    <t>No</t>
  </si>
  <si>
    <t>Position</t>
  </si>
  <si>
    <t>Value</t>
  </si>
  <si>
    <t>Allowed Formations</t>
  </si>
  <si>
    <t>Goalkeeper</t>
  </si>
  <si>
    <t>GK</t>
  </si>
  <si>
    <t>Defender</t>
  </si>
  <si>
    <t>DE</t>
  </si>
  <si>
    <t>Midfielder</t>
  </si>
  <si>
    <t>MF</t>
  </si>
  <si>
    <t>Forward</t>
  </si>
  <si>
    <t>FW</t>
  </si>
  <si>
    <t>Star Player Change</t>
  </si>
  <si>
    <t xml:space="preserve"> Former Star Player</t>
  </si>
  <si>
    <t>New Star Player</t>
  </si>
  <si>
    <t>Maximum Players from 1 Team</t>
  </si>
  <si>
    <t>Enter your current team below and the checker will then validate your proposed team.</t>
  </si>
  <si>
    <t>CURRENT TEAM</t>
  </si>
  <si>
    <t>PROPOSED TEAM</t>
  </si>
  <si>
    <t>Star Player</t>
  </si>
  <si>
    <t>Total Team Cost (Must total £70m or less):</t>
  </si>
  <si>
    <t>Maximum Value</t>
  </si>
  <si>
    <t>Remaining Amount</t>
  </si>
  <si>
    <t>TRANSFER  RULES</t>
  </si>
  <si>
    <t>There will be two transfer windows broadly aligned to the Premier League transfer windows.
Changes made before 7:00pm on Friday 21st. August 2026 will not count against your transfer allocation.  If a player selected in a lucky dip team is removed from the player listing before 7:00pm on Friday 21st. August 2026, he will be replaced in the lucky dip team by the nearest equivalent player from the player listing.  After that date managers may make no more than 4 transfers per week up to a maximum of 24 transfers.  These transfers will be split into 2 batches of 12.
The first batch of 12 may be used in the first Transfer Window of the season (from 7:00pm Friday 21st. August 2026 until midnight Saturday 12th. September 2026).  A manager who has transfers remaining from their allocation of 12 may use those outstanding transfers (up to a maximum of 4 transfers) in a bonus week of their choice until midnight on Saturday 26th. December 2026 
The second batch of 12 transfers may be used in the second Transfer Window (from Sunday 27th. December 2026 to midnight Saturday 13th. February 2027).  A manager who has transfers remaining from their allocation of 12 may use those outstanding transfers (up to a maximum of 4 transfers) in a bonus week of their choice until the end of the season.</t>
  </si>
  <si>
    <t xml:space="preserve">
A maximum of 4 transfers may be made in a single transfer week (Sunday to Saturday) with the transfers taking effect from the following Sunday which means that the new scores will show from the Sunday after.You may change your Star Player nomination up to 3 times during the season.  These changes may be made at any time although the normal weekly transfer period will apply.  Your Star Player must be a member of your squad; if you wish to have a new Star Player who is not already in your squad you must transfer the new player into your squad and this will count as one of your transfers from your allocation of 24.</t>
  </si>
  <si>
    <t>D Raya</t>
  </si>
  <si>
    <t>ARS</t>
  </si>
  <si>
    <t>C Mosquera</t>
  </si>
  <si>
    <t>M De Cuyper</t>
  </si>
  <si>
    <t>BHA</t>
  </si>
  <si>
    <t>J Pickford</t>
  </si>
  <si>
    <t>EVE</t>
  </si>
  <si>
    <t>M Kerkez</t>
  </si>
  <si>
    <t>LIV</t>
  </si>
  <si>
    <t>L Netz</t>
  </si>
  <si>
    <t>NTG</t>
  </si>
  <si>
    <t>A Becker</t>
  </si>
  <si>
    <t>O Diomande</t>
  </si>
  <si>
    <t>A Hickey</t>
  </si>
  <si>
    <t>BRE</t>
  </si>
  <si>
    <t>G Donnarumma</t>
  </si>
  <si>
    <t>MCI</t>
  </si>
  <si>
    <t>M Murillo</t>
  </si>
  <si>
    <t>R Lewis</t>
  </si>
  <si>
    <t>M Sels</t>
  </si>
  <si>
    <t>A Khusanov</t>
  </si>
  <si>
    <t>D Udogie</t>
  </si>
  <si>
    <t>TOT</t>
  </si>
  <si>
    <t>N Pope</t>
  </si>
  <si>
    <t>NEW</t>
  </si>
  <si>
    <t>M Palestra</t>
  </si>
  <si>
    <t>CHE</t>
  </si>
  <si>
    <t>T Hume</t>
  </si>
  <si>
    <t>SUN</t>
  </si>
  <si>
    <t>E Martinez</t>
  </si>
  <si>
    <t>AVA</t>
  </si>
  <si>
    <t>D Burn</t>
  </si>
  <si>
    <t>M Ruggeri</t>
  </si>
  <si>
    <t>G Rulli</t>
  </si>
  <si>
    <t>H Maguire</t>
  </si>
  <si>
    <t>MUN</t>
  </si>
  <si>
    <t>J Sanchez</t>
  </si>
  <si>
    <t>BOU</t>
  </si>
  <si>
    <t>K Arrizabalaga</t>
  </si>
  <si>
    <t>M Keane</t>
  </si>
  <si>
    <t>N Savona</t>
  </si>
  <si>
    <t>D Henderson</t>
  </si>
  <si>
    <t>CRY</t>
  </si>
  <si>
    <t>F Schär</t>
  </si>
  <si>
    <t>J Hadjam</t>
  </si>
  <si>
    <t>C Kelleher</t>
  </si>
  <si>
    <t>K Danso</t>
  </si>
  <si>
    <t>J Schuster</t>
  </si>
  <si>
    <t>R Sánchez</t>
  </si>
  <si>
    <t>J Gomez</t>
  </si>
  <si>
    <t>C Riad</t>
  </si>
  <si>
    <t>M Travers</t>
  </si>
  <si>
    <t>J Andersen</t>
  </si>
  <si>
    <t>FUL</t>
  </si>
  <si>
    <t>J Seelt*</t>
  </si>
  <si>
    <t>J Trafford</t>
  </si>
  <si>
    <t>LEE</t>
  </si>
  <si>
    <t>O Alderete</t>
  </si>
  <si>
    <t>A Phillips*</t>
  </si>
  <si>
    <t>Z Suzuki</t>
  </si>
  <si>
    <t>M De Ligt</t>
  </si>
  <si>
    <t>D Coppola*</t>
  </si>
  <si>
    <t>I Meslier</t>
  </si>
  <si>
    <t>K Tsimikas</t>
  </si>
  <si>
    <t>J Hato</t>
  </si>
  <si>
    <t>G Mamardashvili</t>
  </si>
  <si>
    <t>N Williams</t>
  </si>
  <si>
    <t>K Ji-soo</t>
  </si>
  <si>
    <t>S Lammens</t>
  </si>
  <si>
    <t>D Dalot</t>
  </si>
  <si>
    <t>M Sarr*</t>
  </si>
  <si>
    <t>L Horníček</t>
  </si>
  <si>
    <t>S Botman</t>
  </si>
  <si>
    <t>J Cunha</t>
  </si>
  <si>
    <t>R Roefs</t>
  </si>
  <si>
    <t>C Romero*</t>
  </si>
  <si>
    <t>J Acheampong</t>
  </si>
  <si>
    <t>F Jörgensen*</t>
  </si>
  <si>
    <t>L Martinez</t>
  </si>
  <si>
    <t>R Cardines*</t>
  </si>
  <si>
    <t>K Darlow</t>
  </si>
  <si>
    <t>P Struijk</t>
  </si>
  <si>
    <t>A Heaven</t>
  </si>
  <si>
    <t>M Bizot</t>
  </si>
  <si>
    <t>D Ballard</t>
  </si>
  <si>
    <t>M Kayode</t>
  </si>
  <si>
    <t>B Leno</t>
  </si>
  <si>
    <t>B Diakité</t>
  </si>
  <si>
    <t>E Diouf</t>
  </si>
  <si>
    <t>M Gillespie</t>
  </si>
  <si>
    <t>C Richards</t>
  </si>
  <si>
    <t>V Reis</t>
  </si>
  <si>
    <t>J Butland</t>
  </si>
  <si>
    <t>HUL</t>
  </si>
  <si>
    <t>J Bijol</t>
  </si>
  <si>
    <t>A Anselmino</t>
  </si>
  <si>
    <t>C Walton</t>
  </si>
  <si>
    <t>IPS</t>
  </si>
  <si>
    <t>T Livramento</t>
  </si>
  <si>
    <t>D Methalie</t>
  </si>
  <si>
    <t>B Wilson</t>
  </si>
  <si>
    <t>COV</t>
  </si>
  <si>
    <t>W Fofana</t>
  </si>
  <si>
    <t>J Bidwell</t>
  </si>
  <si>
    <t>W Benitez</t>
  </si>
  <si>
    <t>S Van den Berg</t>
  </si>
  <si>
    <t>A Masuaku*</t>
  </si>
  <si>
    <t>M Bettinelli</t>
  </si>
  <si>
    <t>M Svoboda</t>
  </si>
  <si>
    <t>J Egan</t>
  </si>
  <si>
    <t>T King</t>
  </si>
  <si>
    <t>L Colwill</t>
  </si>
  <si>
    <t>B Davies</t>
  </si>
  <si>
    <t>G Vicario*</t>
  </si>
  <si>
    <t>M Thiaw</t>
  </si>
  <si>
    <t>S Ajayi</t>
  </si>
  <si>
    <t>L Perri*</t>
  </si>
  <si>
    <t>M Wieffer</t>
  </si>
  <si>
    <t>P McNair</t>
  </si>
  <si>
    <t>J Furtado</t>
  </si>
  <si>
    <t>J Van Hecke</t>
  </si>
  <si>
    <t>L O'Nien</t>
  </si>
  <si>
    <t>M Di Gregorio</t>
  </si>
  <si>
    <t>M Gusto</t>
  </si>
  <si>
    <t>M Targett</t>
  </si>
  <si>
    <t>K Scherpen</t>
  </si>
  <si>
    <t>A Silva</t>
  </si>
  <si>
    <t>J Dasilva</t>
  </si>
  <si>
    <t>S Benda</t>
  </si>
  <si>
    <t>F Morato</t>
  </si>
  <si>
    <t>D Furlong</t>
  </si>
  <si>
    <t>A Bayindir*</t>
  </si>
  <si>
    <t>L Hall</t>
  </si>
  <si>
    <t>C Kipré</t>
  </si>
  <si>
    <t>Đ Petrović</t>
  </si>
  <si>
    <t>M Van de Ven</t>
  </si>
  <si>
    <t>L Coyle</t>
  </si>
  <si>
    <t>C Rushworth</t>
  </si>
  <si>
    <t>C Bradley</t>
  </si>
  <si>
    <t>J Latibeaudiere</t>
  </si>
  <si>
    <t>K Tzolakis</t>
  </si>
  <si>
    <t>M Alleyne*</t>
  </si>
  <si>
    <t>O Richards</t>
  </si>
  <si>
    <t>A Kinsky</t>
  </si>
  <si>
    <t>P Chavarria</t>
  </si>
  <si>
    <t>D O'Shea</t>
  </si>
  <si>
    <t>B Verbruggen</t>
  </si>
  <si>
    <t>J O'Brien</t>
  </si>
  <si>
    <t>I Diop</t>
  </si>
  <si>
    <t>H Valdimarsson</t>
  </si>
  <si>
    <t>T Muharemović</t>
  </si>
  <si>
    <t>L Woolfenden</t>
  </si>
  <si>
    <t>M Ellborg</t>
  </si>
  <si>
    <t>L Yoro</t>
  </si>
  <si>
    <t>B Johnson*</t>
  </si>
  <si>
    <t>K Van Oevelen*</t>
  </si>
  <si>
    <t>A Khalaili</t>
  </si>
  <si>
    <t>R Giles</t>
  </si>
  <si>
    <t>M Penders</t>
  </si>
  <si>
    <t>J Jacquet</t>
  </si>
  <si>
    <t>C Drameh</t>
  </si>
  <si>
    <t>E Jaouen</t>
  </si>
  <si>
    <t>L Vuskovic</t>
  </si>
  <si>
    <t>L Kitching</t>
  </si>
  <si>
    <t>T Heaton</t>
  </si>
  <si>
    <t>V Milosavljević</t>
  </si>
  <si>
    <t>M Jacob</t>
  </si>
  <si>
    <t>F Forster</t>
  </si>
  <si>
    <t>J Canvot</t>
  </si>
  <si>
    <t>J Greaves</t>
  </si>
  <si>
    <t>J Steele</t>
  </si>
  <si>
    <t>A Smith</t>
  </si>
  <si>
    <t>M van Ewijk</t>
  </si>
  <si>
    <t>D Button</t>
  </si>
  <si>
    <t>L Dunk</t>
  </si>
  <si>
    <t>L Davis</t>
  </si>
  <si>
    <t>M Dubravka</t>
  </si>
  <si>
    <t>T Meunier</t>
  </si>
  <si>
    <t>B Thomas</t>
  </si>
  <si>
    <t>D Bentley</t>
  </si>
  <si>
    <t>L Digne*</t>
  </si>
  <si>
    <t>K Kesler-Hayden</t>
  </si>
  <si>
    <t>B Lecomte</t>
  </si>
  <si>
    <t>L Shaw</t>
  </si>
  <si>
    <t>L Hjelde*</t>
  </si>
  <si>
    <t>A Palmer</t>
  </si>
  <si>
    <t>T Tosin</t>
  </si>
  <si>
    <t>C Ramsay*</t>
  </si>
  <si>
    <t>F Woodman</t>
  </si>
  <si>
    <t>A Robertson</t>
  </si>
  <si>
    <t>A Aznou</t>
  </si>
  <si>
    <t>D Phillips</t>
  </si>
  <si>
    <t>T Mings</t>
  </si>
  <si>
    <t>J Rowswell</t>
  </si>
  <si>
    <t>R Matthews</t>
  </si>
  <si>
    <t>O Aina</t>
  </si>
  <si>
    <t>C Hughes</t>
  </si>
  <si>
    <t>B Austin</t>
  </si>
  <si>
    <t>T Castagne</t>
  </si>
  <si>
    <t>W Lucky</t>
  </si>
  <si>
    <t>A Patterson*</t>
  </si>
  <si>
    <t>K Tete</t>
  </si>
  <si>
    <t>T Bindon</t>
  </si>
  <si>
    <t>V Jaros</t>
  </si>
  <si>
    <t>A Robinson</t>
  </si>
  <si>
    <t>A Amenda</t>
  </si>
  <si>
    <t>W Dennis*</t>
  </si>
  <si>
    <t>N Elvedi</t>
  </si>
  <si>
    <t>A Murphy*</t>
  </si>
  <si>
    <t>T Lo-Tutala*</t>
  </si>
  <si>
    <t>R Sessegnon</t>
  </si>
  <si>
    <t>T Fredricson*</t>
  </si>
  <si>
    <t>H Davies</t>
  </si>
  <si>
    <t>V Lindelöf</t>
  </si>
  <si>
    <t>L De Fougerolles</t>
  </si>
  <si>
    <t>O Dovin</t>
  </si>
  <si>
    <t>K Ajer</t>
  </si>
  <si>
    <t>Z Abbott</t>
  </si>
  <si>
    <t>H Cartwright*</t>
  </si>
  <si>
    <t>R Henry</t>
  </si>
  <si>
    <t>L Shahar</t>
  </si>
  <si>
    <t>A McNally*</t>
  </si>
  <si>
    <t>M Cash</t>
  </si>
  <si>
    <t>K Braithwaite</t>
  </si>
  <si>
    <t>A Pecsi*</t>
  </si>
  <si>
    <t>E Konsa</t>
  </si>
  <si>
    <t>T Rowe</t>
  </si>
  <si>
    <t>G Magalhães</t>
  </si>
  <si>
    <t>O Boscagli</t>
  </si>
  <si>
    <t>A Ouattara</t>
  </si>
  <si>
    <t>V van Dijk</t>
  </si>
  <si>
    <t>J Rodon</t>
  </si>
  <si>
    <t>J Soler</t>
  </si>
  <si>
    <t>J Timber</t>
  </si>
  <si>
    <t>A Wan-Bissaka</t>
  </si>
  <si>
    <t>M Brau*</t>
  </si>
  <si>
    <t>N O'Reilly</t>
  </si>
  <si>
    <t>B Sosa</t>
  </si>
  <si>
    <t>H Amass</t>
  </si>
  <si>
    <t>J Tarkowski</t>
  </si>
  <si>
    <t>A Disasi</t>
  </si>
  <si>
    <t>K Nedeljkovic*</t>
  </si>
  <si>
    <t>M Guéhi</t>
  </si>
  <si>
    <t>J Justin</t>
  </si>
  <si>
    <t>L Herrington</t>
  </si>
  <si>
    <t>M Senesi</t>
  </si>
  <si>
    <t>I Julio</t>
  </si>
  <si>
    <t>A Garcia*</t>
  </si>
  <si>
    <t>M Lacroix</t>
  </si>
  <si>
    <t>T Tomiyasu</t>
  </si>
  <si>
    <t>N Mendy</t>
  </si>
  <si>
    <t>W Saliba</t>
  </si>
  <si>
    <t>V Mykolenko</t>
  </si>
  <si>
    <t>J Souza</t>
  </si>
  <si>
    <t>M Nunes</t>
  </si>
  <si>
    <t>J Bogle</t>
  </si>
  <si>
    <t>J Byfield</t>
  </si>
  <si>
    <t>R Diaz</t>
  </si>
  <si>
    <t>N Mazraoui</t>
  </si>
  <si>
    <t>J Lienou</t>
  </si>
  <si>
    <t>T Chalobah*</t>
  </si>
  <si>
    <t>E Pinnock</t>
  </si>
  <si>
    <t>G Leoni</t>
  </si>
  <si>
    <t>B White</t>
  </si>
  <si>
    <t>F Kadıoğlu</t>
  </si>
  <si>
    <t>C McCarthy</t>
  </si>
  <si>
    <t>N Mukiele</t>
  </si>
  <si>
    <t>D Spence*</t>
  </si>
  <si>
    <t>B Fernandes</t>
  </si>
  <si>
    <t>J Frimpong</t>
  </si>
  <si>
    <t>C Bassey</t>
  </si>
  <si>
    <t>B Saka</t>
  </si>
  <si>
    <t>R James</t>
  </si>
  <si>
    <t>O Mingueza</t>
  </si>
  <si>
    <t>C Palmer</t>
  </si>
  <si>
    <t>N Milenković</t>
  </si>
  <si>
    <t>B Badiashile*</t>
  </si>
  <si>
    <t>A Semenyo</t>
  </si>
  <si>
    <t>D Muñoz</t>
  </si>
  <si>
    <t>G Gudmundsson</t>
  </si>
  <si>
    <t>M Gibbs-White</t>
  </si>
  <si>
    <t>N Collins</t>
  </si>
  <si>
    <t>N Patterson</t>
  </si>
  <si>
    <t>M Cunha</t>
  </si>
  <si>
    <t>P Porro</t>
  </si>
  <si>
    <t>T Mitchell</t>
  </si>
  <si>
    <t>B Mbeumo</t>
  </si>
  <si>
    <t>R Araujo</t>
  </si>
  <si>
    <t>P Torres</t>
  </si>
  <si>
    <t>D Rice</t>
  </si>
  <si>
    <t>P Hincapie</t>
  </si>
  <si>
    <t>J.Cuenca</t>
  </si>
  <si>
    <t>M Rogers</t>
  </si>
  <si>
    <t>R Aït-Nouri</t>
  </si>
  <si>
    <t>R Reinildo</t>
  </si>
  <si>
    <t>J Doku</t>
  </si>
  <si>
    <t>J Hill</t>
  </si>
  <si>
    <t>J Araujo</t>
  </si>
  <si>
    <t>R Cherki</t>
  </si>
  <si>
    <t>R Calafiori</t>
  </si>
  <si>
    <t>S Bornauw*</t>
  </si>
  <si>
    <t>F Wirtz</t>
  </si>
  <si>
    <t>J Gvardiol</t>
  </si>
  <si>
    <t>I Maatsen</t>
  </si>
  <si>
    <t>Kroupi.Jr</t>
  </si>
  <si>
    <t>J Branthwaite</t>
  </si>
  <si>
    <t>J Costinha</t>
  </si>
  <si>
    <t>M Rashford</t>
  </si>
  <si>
    <t>A Truffert</t>
  </si>
  <si>
    <t>A Dedić</t>
  </si>
  <si>
    <t>B Guimaraes</t>
  </si>
  <si>
    <t>P Foden</t>
  </si>
  <si>
    <t>O Bobb</t>
  </si>
  <si>
    <t>L Koumas</t>
  </si>
  <si>
    <t>C Gakpo</t>
  </si>
  <si>
    <t>J Philogene</t>
  </si>
  <si>
    <t>L Bogarde</t>
  </si>
  <si>
    <t>D Szoboszlai</t>
  </si>
  <si>
    <t>M Zubimendi</t>
  </si>
  <si>
    <t>A Santos</t>
  </si>
  <si>
    <t>E Fernandez</t>
  </si>
  <si>
    <t>E Guessand</t>
  </si>
  <si>
    <t>C Baleba</t>
  </si>
  <si>
    <t>J Grealish</t>
  </si>
  <si>
    <t>M Caicedo</t>
  </si>
  <si>
    <t>S Adingra</t>
  </si>
  <si>
    <t>H Wilson</t>
  </si>
  <si>
    <t>Y Yeremy</t>
  </si>
  <si>
    <t>S Bajcetic</t>
  </si>
  <si>
    <t>J Maddison</t>
  </si>
  <si>
    <t>A Wharton</t>
  </si>
  <si>
    <t>N Angulo</t>
  </si>
  <si>
    <t>M Ødegaard</t>
  </si>
  <si>
    <t>T Dibling</t>
  </si>
  <si>
    <t>M França</t>
  </si>
  <si>
    <t>E Anderson</t>
  </si>
  <si>
    <t>M Lewis-Skelly</t>
  </si>
  <si>
    <t>F Buonanotte*</t>
  </si>
  <si>
    <t>K Dewsbury-Hall</t>
  </si>
  <si>
    <t>E Nwaneri</t>
  </si>
  <si>
    <t>M Belloumi</t>
  </si>
  <si>
    <t>Rodrigo*</t>
  </si>
  <si>
    <t>O Hutchinson</t>
  </si>
  <si>
    <t>A Milambo</t>
  </si>
  <si>
    <t>I Sarr</t>
  </si>
  <si>
    <t>Y Ayari</t>
  </si>
  <si>
    <t>J Fletcher</t>
  </si>
  <si>
    <t>E Eze</t>
  </si>
  <si>
    <t>M M.Sangaré</t>
  </si>
  <si>
    <t>A Gray</t>
  </si>
  <si>
    <t>P Neto</t>
  </si>
  <si>
    <t>K Mainoo</t>
  </si>
  <si>
    <t>T Watson*</t>
  </si>
  <si>
    <t>N Madueke</t>
  </si>
  <si>
    <t>A Fatawu</t>
  </si>
  <si>
    <t>J Hjertø-Dahl</t>
  </si>
  <si>
    <t>C Tzolis</t>
  </si>
  <si>
    <t>V Barco</t>
  </si>
  <si>
    <t>C Rigg</t>
  </si>
  <si>
    <t>G Martinelli</t>
  </si>
  <si>
    <t>H Diarra</t>
  </si>
  <si>
    <t>Z Gozo</t>
  </si>
  <si>
    <t>D Kulusevski</t>
  </si>
  <si>
    <t>L Miley</t>
  </si>
  <si>
    <t>C Echeverri</t>
  </si>
  <si>
    <t>M Kudus</t>
  </si>
  <si>
    <t>C Talbi</t>
  </si>
  <si>
    <t>S Lacey</t>
  </si>
  <si>
    <t>Rayan</t>
  </si>
  <si>
    <t>T George</t>
  </si>
  <si>
    <t>N Sadiki</t>
  </si>
  <si>
    <t>Savinho</t>
  </si>
  <si>
    <t>W Odobert</t>
  </si>
  <si>
    <t>T Nyoni</t>
  </si>
  <si>
    <t>D Ouattara</t>
  </si>
  <si>
    <t>K Kevin</t>
  </si>
  <si>
    <t>R Esse</t>
  </si>
  <si>
    <t>V Munoz</t>
  </si>
  <si>
    <t>L Bergvall</t>
  </si>
  <si>
    <t>E Stroud</t>
  </si>
  <si>
    <t>Estêvão</t>
  </si>
  <si>
    <t>C Palacios</t>
  </si>
  <si>
    <t>H Armstrong</t>
  </si>
  <si>
    <t>J Murphy</t>
  </si>
  <si>
    <t>J King</t>
  </si>
  <si>
    <t>I Osman</t>
  </si>
  <si>
    <t>L Goretzka</t>
  </si>
  <si>
    <t>G Quenda</t>
  </si>
  <si>
    <t>A Toth</t>
  </si>
  <si>
    <t>Y Tielemans</t>
  </si>
  <si>
    <t>M Dowman</t>
  </si>
  <si>
    <t>A Bamba</t>
  </si>
  <si>
    <t>M Merino</t>
  </si>
  <si>
    <t>A Bouaddi</t>
  </si>
  <si>
    <t>S Steur</t>
  </si>
  <si>
    <t>E Buendía</t>
  </si>
  <si>
    <t>J Henderson</t>
  </si>
  <si>
    <t>J Monga</t>
  </si>
  <si>
    <t>M Tavernier</t>
  </si>
  <si>
    <t>T Cairney</t>
  </si>
  <si>
    <t>Alysson</t>
  </si>
  <si>
    <t>H Barnes</t>
  </si>
  <si>
    <t>R Barkley</t>
  </si>
  <si>
    <t>C Yirenkyi</t>
  </si>
  <si>
    <t>C Hudson-Odoi</t>
  </si>
  <si>
    <t>D Brooks</t>
  </si>
  <si>
    <t>J Ta Bi</t>
  </si>
  <si>
    <t>J Kluivert</t>
  </si>
  <si>
    <t>C Nørgaard</t>
  </si>
  <si>
    <t>Z Yohanna</t>
  </si>
  <si>
    <t>J Garner</t>
  </si>
  <si>
    <t>W Burns*</t>
  </si>
  <si>
    <t>M Crooks</t>
  </si>
  <si>
    <t>B Johnson</t>
  </si>
  <si>
    <t>J Lerma</t>
  </si>
  <si>
    <t>W Hughes</t>
  </si>
  <si>
    <t>T Reijnders*</t>
  </si>
  <si>
    <t>K Phillips*</t>
  </si>
  <si>
    <t>H Reed</t>
  </si>
  <si>
    <t>N Okafor</t>
  </si>
  <si>
    <t>L Cook</t>
  </si>
  <si>
    <t>K Dowell</t>
  </si>
  <si>
    <t>I Ndiaye</t>
  </si>
  <si>
    <t>R Christie</t>
  </si>
  <si>
    <t>R Yates</t>
  </si>
  <si>
    <t>R Gravenberch</t>
  </si>
  <si>
    <t>Endo</t>
  </si>
  <si>
    <t>J Taylor</t>
  </si>
  <si>
    <t>J Anthony</t>
  </si>
  <si>
    <t>M Grimes</t>
  </si>
  <si>
    <t>R Slater</t>
  </si>
  <si>
    <t>A Elanga</t>
  </si>
  <si>
    <t>S Szmodics*</t>
  </si>
  <si>
    <t>K McAteer</t>
  </si>
  <si>
    <t>M Mitoma</t>
  </si>
  <si>
    <t>S Longstaff</t>
  </si>
  <si>
    <t>E Matazo</t>
  </si>
  <si>
    <t>J Gittens</t>
  </si>
  <si>
    <t>D Gyabi</t>
  </si>
  <si>
    <t>A Stach</t>
  </si>
  <si>
    <t>J Willock</t>
  </si>
  <si>
    <t>D Essugo</t>
  </si>
  <si>
    <t>E Le Fée</t>
  </si>
  <si>
    <t>D James</t>
  </si>
  <si>
    <t>J McConnell</t>
  </si>
  <si>
    <t>A Garnacho</t>
  </si>
  <si>
    <t>T Adams</t>
  </si>
  <si>
    <t>R Borges Rodrigues</t>
  </si>
  <si>
    <t>A Diallo</t>
  </si>
  <si>
    <t>X Schlager</t>
  </si>
  <si>
    <t>C Olusesi</t>
  </si>
  <si>
    <t>X Simons</t>
  </si>
  <si>
    <t>V Janelt</t>
  </si>
  <si>
    <t>T Fletcher</t>
  </si>
  <si>
    <t>A Scott</t>
  </si>
  <si>
    <t>S Berge</t>
  </si>
  <si>
    <t>C Humphreys</t>
  </si>
  <si>
    <t>M Tel</t>
  </si>
  <si>
    <t>A Ömür</t>
  </si>
  <si>
    <t>Ó Zambrano</t>
  </si>
  <si>
    <t>K Schade</t>
  </si>
  <si>
    <t>D Kamada</t>
  </si>
  <si>
    <t>N Oriola</t>
  </si>
  <si>
    <t>J Hinshelwood</t>
  </si>
  <si>
    <t>I I.Sangaré</t>
  </si>
  <si>
    <t>L Lynch</t>
  </si>
  <si>
    <t>M Fernandes</t>
  </si>
  <si>
    <t>S Lukić</t>
  </si>
  <si>
    <t>B Mantato</t>
  </si>
  <si>
    <t>Y Minteh</t>
  </si>
  <si>
    <t>D Akintola</t>
  </si>
  <si>
    <t>G Hemmings</t>
  </si>
  <si>
    <t>P Dorgu</t>
  </si>
  <si>
    <t>F Florentino</t>
  </si>
  <si>
    <t>D Mukasa*</t>
  </si>
  <si>
    <t>B Touré</t>
  </si>
  <si>
    <t>E Palacios</t>
  </si>
  <si>
    <t>A Cresswell</t>
  </si>
  <si>
    <t>R Ngumoha</t>
  </si>
  <si>
    <t>J Harrison*</t>
  </si>
  <si>
    <t>H Howell*</t>
  </si>
  <si>
    <t>J Manzambi</t>
  </si>
  <si>
    <t>B Kamara</t>
  </si>
  <si>
    <t>M Yalcouyé</t>
  </si>
  <si>
    <t>P Groß</t>
  </si>
  <si>
    <t>C Ogbene</t>
  </si>
  <si>
    <t>L Williams-Barnett</t>
  </si>
  <si>
    <t>G Xhaka</t>
  </si>
  <si>
    <t>M Ugarte</t>
  </si>
  <si>
    <t>R McAidoo</t>
  </si>
  <si>
    <t>M Kovačić</t>
  </si>
  <si>
    <t>A Mehmeti</t>
  </si>
  <si>
    <t>K Andrews*</t>
  </si>
  <si>
    <t>J McGinn</t>
  </si>
  <si>
    <t>J Ramsey</t>
  </si>
  <si>
    <t>B Burrowes</t>
  </si>
  <si>
    <t>A Iwobi</t>
  </si>
  <si>
    <t>L Millar</t>
  </si>
  <si>
    <t>J Drakes-Thomas</t>
  </si>
  <si>
    <t>Joelinton</t>
  </si>
  <si>
    <t>A Matusiwa</t>
  </si>
  <si>
    <t>G Shepherd</t>
  </si>
  <si>
    <t>M Mount</t>
  </si>
  <si>
    <t>F Carvalho</t>
  </si>
  <si>
    <t>J Ahoka</t>
  </si>
  <si>
    <t>G Hamer</t>
  </si>
  <si>
    <t>T Tanaka</t>
  </si>
  <si>
    <t>E Haaland</t>
  </si>
  <si>
    <t>E Ampadu</t>
  </si>
  <si>
    <t>N Dominguez</t>
  </si>
  <si>
    <t>A Isak</t>
  </si>
  <si>
    <t>R Nelson*</t>
  </si>
  <si>
    <t>F Onyeka</t>
  </si>
  <si>
    <t>O Watkins</t>
  </si>
  <si>
    <t>R Bentancur</t>
  </si>
  <si>
    <t>C Doucouré</t>
  </si>
  <si>
    <t>I Thiago</t>
  </si>
  <si>
    <t>C Jones*</t>
  </si>
  <si>
    <t>J Eccles</t>
  </si>
  <si>
    <t>K Havertz</t>
  </si>
  <si>
    <t>M Jensen</t>
  </si>
  <si>
    <t>H Morita</t>
  </si>
  <si>
    <t>V Gyökeres</t>
  </si>
  <si>
    <t>E Smith Rowe</t>
  </si>
  <si>
    <t>A Onana</t>
  </si>
  <si>
    <t>J Pedro</t>
  </si>
  <si>
    <t>L Bailey</t>
  </si>
  <si>
    <t>J Rak-Sakyi</t>
  </si>
  <si>
    <t>H Ekitiké</t>
  </si>
  <si>
    <t>M O'Riley</t>
  </si>
  <si>
    <t>R Mundle</t>
  </si>
  <si>
    <t>O Marmoush</t>
  </si>
  <si>
    <t>F Chiesa</t>
  </si>
  <si>
    <t>J Gelhardt</t>
  </si>
  <si>
    <t>B Šeško</t>
  </si>
  <si>
    <t>V Torp</t>
  </si>
  <si>
    <t>S Charles</t>
  </si>
  <si>
    <t>J-P Mateta</t>
  </si>
  <si>
    <t>C Gallagher</t>
  </si>
  <si>
    <t>S Iling Jr*</t>
  </si>
  <si>
    <t>N Jackson</t>
  </si>
  <si>
    <t>E Mason-Clark</t>
  </si>
  <si>
    <t>L Gourna-Douath</t>
  </si>
  <si>
    <t>D Welbeck</t>
  </si>
  <si>
    <t>A MacAllister</t>
  </si>
  <si>
    <t>J Rudoni</t>
  </si>
  <si>
    <t>C Wood</t>
  </si>
  <si>
    <t>H Hackney</t>
  </si>
  <si>
    <t>P Sarr</t>
  </si>
  <si>
    <t>D Solanke</t>
  </si>
  <si>
    <t>K Lewis-Potter</t>
  </si>
  <si>
    <t>I Gruev</t>
  </si>
  <si>
    <t>D Calvert-Lewin</t>
  </si>
  <si>
    <t>B Aaronson</t>
  </si>
  <si>
    <t>J Devenny</t>
  </si>
  <si>
    <t>G Jesus</t>
  </si>
  <si>
    <t>S Tonali</t>
  </si>
  <si>
    <t>A Adli</t>
  </si>
  <si>
    <t>Richarlison</t>
  </si>
  <si>
    <t>J McAtee</t>
  </si>
  <si>
    <t>T Iroegbunam</t>
  </si>
  <si>
    <t>Y Wissa</t>
  </si>
  <si>
    <t>D McNeil</t>
  </si>
  <si>
    <t>A Kamara*</t>
  </si>
  <si>
    <t>J Strand Larsen</t>
  </si>
  <si>
    <t>F Viera</t>
  </si>
  <si>
    <t>T Collyer</t>
  </si>
  <si>
    <t>B Brobbey</t>
  </si>
  <si>
    <t>M Damsgaard</t>
  </si>
  <si>
    <t>M Cho</t>
  </si>
  <si>
    <t>Evanilson</t>
  </si>
  <si>
    <t>D Maeda</t>
  </si>
  <si>
    <t>W Gnonto</t>
  </si>
  <si>
    <t>N Woltemade</t>
  </si>
  <si>
    <t>J Clarke</t>
  </si>
  <si>
    <t>B Gannon-Doak</t>
  </si>
  <si>
    <t>I Jesus</t>
  </si>
  <si>
    <t>H Elliott</t>
  </si>
  <si>
    <t>M Moore</t>
  </si>
  <si>
    <t>P David</t>
  </si>
  <si>
    <t>J Gomes</t>
  </si>
  <si>
    <t>M Núñez</t>
  </si>
  <si>
    <t>W Osula</t>
  </si>
  <si>
    <t>D Ndoye</t>
  </si>
  <si>
    <t>T Sakamoto</t>
  </si>
  <si>
    <t>G Gonzalo</t>
  </si>
  <si>
    <t>N Gonzalez</t>
  </si>
  <si>
    <t>C Alcaraz</t>
  </si>
  <si>
    <t>Á Rodríguez</t>
  </si>
  <si>
    <t>M Mudryk</t>
  </si>
  <si>
    <t>Y Yarmoliuk</t>
  </si>
  <si>
    <t>C Wilson</t>
  </si>
  <si>
    <t>L Tchaouna</t>
  </si>
  <si>
    <t>M Röhl</t>
  </si>
  <si>
    <t>E Unal*</t>
  </si>
  <si>
    <t>J Enciso</t>
  </si>
  <si>
    <t>D Gomez</t>
  </si>
  <si>
    <t>O McBurnie</t>
  </si>
  <si>
    <t>D Bakwa*</t>
  </si>
  <si>
    <t>R Lavia</t>
  </si>
  <si>
    <t>T Abraham</t>
  </si>
  <si>
    <t>L Nmecha</t>
  </si>
  <si>
    <t/>
  </si>
  <si>
    <t>H Wright</t>
  </si>
  <si>
    <t>E Nketiah</t>
  </si>
  <si>
    <t>T Awoniyi</t>
  </si>
  <si>
    <t>R Muniz</t>
  </si>
  <si>
    <t>W Isidor</t>
  </si>
  <si>
    <t>J Zirkzee</t>
  </si>
  <si>
    <t>L Delap</t>
  </si>
  <si>
    <t>G Rutter</t>
  </si>
  <si>
    <t>A Kalimuendo</t>
  </si>
  <si>
    <t>N Beto</t>
  </si>
  <si>
    <t>Emersonn</t>
  </si>
  <si>
    <t>T Barry</t>
  </si>
  <si>
    <t>S Tzimas</t>
  </si>
  <si>
    <t>C Kostoulas</t>
  </si>
  <si>
    <t>B Madjo</t>
  </si>
  <si>
    <t>C Akpom</t>
  </si>
  <si>
    <t>E Simms</t>
  </si>
  <si>
    <t>G Hirst*</t>
  </si>
  <si>
    <t>B Thomas-Asante</t>
  </si>
  <si>
    <t>J Piroe*</t>
  </si>
  <si>
    <t>A Al-Hamadi*</t>
  </si>
  <si>
    <t>E Ferguson</t>
  </si>
  <si>
    <t>M Guiu</t>
  </si>
  <si>
    <t>E Emegha</t>
  </si>
  <si>
    <t>D Jebbison</t>
  </si>
  <si>
    <t>J Markelo*</t>
  </si>
  <si>
    <t>S Cherif</t>
  </si>
  <si>
    <t>C Uche*</t>
  </si>
  <si>
    <t>D Scarlett</t>
  </si>
  <si>
    <t>J Danns</t>
  </si>
  <si>
    <t>E Destan*</t>
  </si>
  <si>
    <t>M Burstow*</t>
  </si>
  <si>
    <t>N Bassette*</t>
  </si>
  <si>
    <t>S Walle Egeli</t>
  </si>
  <si>
    <t>J Mateo</t>
  </si>
  <si>
    <t>S Mheuka</t>
  </si>
  <si>
    <t>K Furo</t>
  </si>
  <si>
    <t>C Obi</t>
  </si>
  <si>
    <t>S Neave</t>
  </si>
  <si>
    <t>J Kusi-Asare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</si>
</sst>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numFmt numFmtId="165" formatCode="&quot;£&quot;0.0&quot;m&quot;"/>
    <numFmt numFmtId="166" formatCode="&quot;£&quot;#,##0.0&quot;m&quot;"/>
    <numFmt numFmtId="167" formatCode="dddd\,\ dd/mm/yy"/>
    <numFmt numFmtId="168" formatCode="0000"/>
    <numFmt numFmtId="169" formatCode="&quot;£&quot;#0.0&quot;m&quot;"/>
  </numFmts>
  <fonts count="17">
    <font>
      <sz val="8"/>
      <name val="Arial"/>
    </font>
    <font>
      <sz val="8"/>
      <name val="Arial"/>
      <family val="2"/>
    </font>
    <font>
      <sz val="8"/>
      <color indexed="8"/>
      <name val="Arial"/>
      <family val="2"/>
    </font>
    <font>
      <b/>
      <sz val="8"/>
      <name val="Arial"/>
      <family val="2"/>
    </font>
    <font>
      <b/>
      <sz val="18"/>
      <name val="Arial"/>
      <family val="2"/>
    </font>
    <font>
      <b/>
      <sz val="12"/>
      <name val="Arial"/>
      <family val="2"/>
    </font>
    <font>
      <b/>
      <sz val="16"/>
      <name val="Arial"/>
      <family val="2"/>
    </font>
    <font>
      <b/>
      <sz val="18"/>
      <color indexed="10"/>
      <name val="Arial"/>
      <family val="2"/>
    </font>
    <font>
      <b/>
      <sz val="16"/>
      <color indexed="10"/>
      <name val="Arial"/>
      <family val="2"/>
    </font>
    <font>
      <b/>
      <sz val="14"/>
      <name val="Arial"/>
      <family val="2"/>
    </font>
    <font>
      <b/>
      <sz val="10"/>
      <name val="Arial"/>
      <family val="2"/>
    </font>
    <font>
      <sz val="10"/>
      <name val="Arial"/>
      <family val="2"/>
    </font>
    <font>
      <sz val="10"/>
      <color indexed="10"/>
      <name val="Arial"/>
      <family val="2"/>
    </font>
    <font>
      <sz val="10"/>
      <color indexed="12"/>
      <name val="Arial"/>
      <family val="2"/>
    </font>
    <font>
      <b/>
      <sz val="10"/>
      <color indexed="10"/>
      <name val="Arial"/>
      <family val="2"/>
    </font>
    <font>
      <b/>
      <sz val="12"/>
      <color indexed="10"/>
      <name val="Arial"/>
      <family val="2"/>
    </font>
    <font>
      <b/>
      <sz val="10"/>
      <color rgb="FFFF0000"/>
      <name val="Arial"/>
      <family val="2"/>
    </font>
  </fonts>
  <fills count="10">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FABF8F"/>
        <bgColor indexed="64"/>
      </patternFill>
    </fill>
    <fill>
      <patternFill patternType="solid">
        <fgColor rgb="FF538DD5"/>
        <bgColor indexed="64"/>
      </patternFill>
    </fill>
  </fills>
  <borders count="28">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36">
    <xf numFmtId="0" fontId="0" fillId="0" borderId="0" xfId="0"/>
    <xf numFmtId="164" fontId="1" fillId="2" borderId="1" xfId="0" applyNumberFormat="1"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165" fontId="2" fillId="2" borderId="2" xfId="0" applyNumberFormat="1" applyFont="1" applyFill="1" applyBorder="1" applyAlignment="1">
      <alignment horizontal="center" vertical="top" wrapText="1"/>
    </xf>
    <xf numFmtId="165" fontId="2" fillId="2" borderId="4" xfId="0" applyNumberFormat="1" applyFont="1" applyFill="1" applyBorder="1" applyAlignment="1">
      <alignment horizontal="center" vertical="top" wrapText="1"/>
    </xf>
    <xf numFmtId="0" fontId="1" fillId="0" borderId="5" xfId="0" applyFont="1" applyBorder="1"/>
    <xf numFmtId="164" fontId="1" fillId="2" borderId="3" xfId="0" applyNumberFormat="1" applyFont="1" applyFill="1" applyBorder="1" applyAlignment="1">
      <alignment horizontal="center" vertical="top" wrapText="1"/>
    </xf>
    <xf numFmtId="164" fontId="1" fillId="2" borderId="2" xfId="0" applyNumberFormat="1" applyFont="1" applyFill="1" applyBorder="1" applyAlignment="1">
      <alignment horizontal="center" vertical="top" wrapText="1"/>
    </xf>
    <xf numFmtId="165" fontId="2" fillId="2" borderId="6" xfId="0" applyNumberFormat="1" applyFont="1" applyFill="1" applyBorder="1" applyAlignment="1">
      <alignment horizontal="center" vertical="top" wrapText="1"/>
    </xf>
    <xf numFmtId="0" fontId="1" fillId="0" borderId="0" xfId="0" applyFont="1"/>
    <xf numFmtId="0" fontId="0" fillId="2" borderId="7" xfId="0" applyFill="1" applyBorder="1"/>
    <xf numFmtId="0" fontId="0" fillId="2" borderId="8" xfId="0" applyFill="1" applyBorder="1"/>
    <xf numFmtId="0" fontId="0" fillId="2" borderId="9" xfId="0" applyFill="1" applyBorder="1" applyAlignment="1">
      <alignment horizontal="center" vertical="top" wrapText="1"/>
    </xf>
    <xf numFmtId="0" fontId="2" fillId="2" borderId="8"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0" borderId="0" xfId="0" applyFont="1" applyAlignment="1">
      <alignment horizontal="center" wrapText="1"/>
    </xf>
    <xf numFmtId="164" fontId="1" fillId="2" borderId="9" xfId="0" applyNumberFormat="1" applyFont="1" applyFill="1" applyBorder="1" applyAlignment="1">
      <alignment horizontal="center" vertical="top" wrapText="1"/>
    </xf>
    <xf numFmtId="0" fontId="1" fillId="2" borderId="11" xfId="0" applyFont="1" applyFill="1" applyBorder="1" applyAlignment="1">
      <alignment horizontal="center" vertical="top" wrapText="1"/>
    </xf>
    <xf numFmtId="164" fontId="1" fillId="0" borderId="12" xfId="0" applyNumberFormat="1" applyFont="1" applyBorder="1"/>
    <xf numFmtId="164" fontId="1" fillId="0" borderId="9" xfId="0" applyNumberFormat="1" applyFont="1" applyBorder="1"/>
    <xf numFmtId="0" fontId="0" fillId="0" borderId="13" xfId="0" applyBorder="1" applyAlignment="1">
      <alignment horizontal="center"/>
    </xf>
    <xf numFmtId="166" fontId="1" fillId="0" borderId="9" xfId="0" applyNumberFormat="1" applyFont="1" applyBorder="1"/>
    <xf numFmtId="0" fontId="1" fillId="0" borderId="9" xfId="0" applyFont="1" applyBorder="1"/>
    <xf numFmtId="0" fontId="3" fillId="0" borderId="9" xfId="0" applyFont="1" applyBorder="1"/>
    <xf numFmtId="0" fontId="3" fillId="0" borderId="14" xfId="0" applyFont="1" applyBorder="1"/>
    <xf numFmtId="164" fontId="1" fillId="0" borderId="8" xfId="0" applyNumberFormat="1" applyFont="1" applyBorder="1"/>
    <xf numFmtId="164" fontId="1" fillId="0" borderId="8" xfId="0" applyNumberFormat="1" applyFont="1" applyBorder="1" applyAlignment="1">
      <alignment horizontal="center"/>
    </xf>
    <xf numFmtId="0" fontId="1" fillId="0" borderId="8" xfId="0" applyFont="1" applyBorder="1"/>
    <xf numFmtId="0" fontId="3" fillId="0" borderId="8" xfId="0" applyFont="1" applyBorder="1"/>
    <xf numFmtId="164" fontId="1" fillId="3" borderId="9" xfId="0" applyNumberFormat="1" applyFont="1" applyFill="1" applyBorder="1"/>
    <xf numFmtId="166" fontId="1" fillId="3" borderId="9" xfId="0" applyNumberFormat="1" applyFont="1" applyFill="1" applyBorder="1"/>
    <xf numFmtId="0" fontId="1" fillId="3" borderId="9" xfId="0" applyFont="1" applyFill="1" applyBorder="1"/>
    <xf numFmtId="0" fontId="3" fillId="3" borderId="14" xfId="0" applyFont="1" applyFill="1" applyBorder="1"/>
    <xf numFmtId="164" fontId="1" fillId="3" borderId="12" xfId="0" applyNumberFormat="1" applyFont="1" applyFill="1" applyBorder="1"/>
    <xf numFmtId="0" fontId="0" fillId="3" borderId="13" xfId="0" applyFill="1" applyBorder="1" applyAlignment="1">
      <alignment horizontal="center"/>
    </xf>
    <xf numFmtId="0" fontId="3" fillId="3" borderId="9" xfId="0" applyFont="1" applyFill="1" applyBorder="1"/>
    <xf numFmtId="164" fontId="1" fillId="3" borderId="8" xfId="0" applyNumberFormat="1" applyFont="1" applyFill="1" applyBorder="1"/>
    <xf numFmtId="164" fontId="1" fillId="3" borderId="8" xfId="0" applyNumberFormat="1" applyFont="1" applyFill="1" applyBorder="1" applyAlignment="1">
      <alignment horizontal="center"/>
    </xf>
    <xf numFmtId="0" fontId="1" fillId="3" borderId="8" xfId="0" applyFont="1" applyFill="1" applyBorder="1"/>
    <xf numFmtId="0" fontId="3" fillId="3" borderId="8" xfId="0" applyFont="1" applyFill="1" applyBorder="1"/>
    <xf numFmtId="0" fontId="1" fillId="0" borderId="0" xfId="0" applyFont="1" applyAlignment="1">
      <alignment wrapText="1"/>
    </xf>
    <xf numFmtId="0" fontId="1" fillId="0" borderId="8" xfId="0" applyFont="1" applyBorder="1" applyAlignment="1">
      <alignment wrapText="1"/>
    </xf>
    <xf numFmtId="164" fontId="1" fillId="0" borderId="15" xfId="0" applyNumberFormat="1" applyFont="1" applyBorder="1"/>
    <xf numFmtId="164" fontId="1" fillId="0" borderId="16" xfId="0" applyNumberFormat="1" applyFont="1" applyBorder="1"/>
    <xf numFmtId="164" fontId="1" fillId="0" borderId="16" xfId="0" applyNumberFormat="1" applyFont="1" applyBorder="1" applyAlignment="1">
      <alignment horizontal="center"/>
    </xf>
    <xf numFmtId="166" fontId="1" fillId="0" borderId="17" xfId="0" applyNumberFormat="1" applyFont="1" applyBorder="1"/>
    <xf numFmtId="0" fontId="1" fillId="0" borderId="16" xfId="0" applyFont="1" applyBorder="1"/>
    <xf numFmtId="0" fontId="3" fillId="0" borderId="16" xfId="0" applyFont="1" applyBorder="1"/>
    <xf numFmtId="0" fontId="1" fillId="0" borderId="18" xfId="0" applyFont="1" applyBorder="1"/>
    <xf numFmtId="164" fontId="1" fillId="0" borderId="17" xfId="0" applyNumberFormat="1" applyFont="1" applyBorder="1"/>
    <xf numFmtId="0" fontId="1" fillId="0" borderId="17" xfId="0" applyFont="1" applyBorder="1"/>
    <xf numFmtId="0" fontId="3" fillId="0" borderId="19" xfId="0" applyFont="1" applyBorder="1"/>
    <xf numFmtId="0" fontId="1" fillId="2" borderId="8" xfId="0" applyFont="1" applyFill="1" applyBorder="1" applyAlignment="1">
      <alignment horizontal="center" vertical="top" wrapText="1"/>
    </xf>
    <xf numFmtId="164" fontId="1" fillId="0" borderId="7" xfId="0" applyNumberFormat="1" applyFont="1" applyBorder="1"/>
    <xf numFmtId="164" fontId="1" fillId="3" borderId="7" xfId="0" applyNumberFormat="1" applyFont="1" applyFill="1" applyBorder="1"/>
    <xf numFmtId="0" fontId="3" fillId="0" borderId="17" xfId="0" applyFont="1" applyBorder="1"/>
    <xf numFmtId="164" fontId="1" fillId="0" borderId="0" xfId="0" applyNumberFormat="1" applyFont="1"/>
    <xf numFmtId="0" fontId="1" fillId="0" borderId="0" xfId="0" applyFont="1" applyAlignment="1">
      <alignment horizontal="center"/>
    </xf>
    <xf numFmtId="165" fontId="1" fillId="0" borderId="0" xfId="0" applyNumberFormat="1" applyFont="1"/>
    <xf numFmtId="0" fontId="4" fillId="2" borderId="20" xfId="1" applyFont="1" applyFill="1" applyBorder="1" applyAlignment="1">
      <alignment horizontal="center"/>
    </xf>
    <xf numFmtId="0" fontId="4" fillId="2" borderId="21" xfId="1" applyFont="1" applyFill="1" applyBorder="1" applyAlignment="1">
      <alignment horizontal="center"/>
    </xf>
    <xf numFmtId="0" fontId="4" fillId="2" borderId="22" xfId="1" applyFont="1" applyFill="1" applyBorder="1" applyAlignment="1">
      <alignment horizontal="center"/>
    </xf>
    <xf numFmtId="0" fontId="1" fillId="0" borderId="0" xfId="1"/>
    <xf numFmtId="0" fontId="5" fillId="4" borderId="21" xfId="1" applyFont="1" applyFill="1" applyBorder="1" applyAlignment="1">
      <alignment horizontal="left" wrapText="1"/>
    </xf>
    <xf numFmtId="0" fontId="6" fillId="4" borderId="21" xfId="1" applyFont="1" applyFill="1" applyBorder="1" applyAlignment="1">
      <alignment horizontal="left"/>
    </xf>
    <xf numFmtId="0" fontId="6" fillId="4" borderId="22" xfId="1" applyFont="1" applyFill="1" applyBorder="1" applyAlignment="1">
      <alignment horizontal="left"/>
    </xf>
    <xf numFmtId="0" fontId="4" fillId="0" borderId="0" xfId="1" applyFont="1"/>
    <xf numFmtId="0" fontId="7" fillId="0" borderId="0" xfId="1" applyFont="1"/>
    <xf numFmtId="167" fontId="4" fillId="5" borderId="20" xfId="1" applyNumberFormat="1" applyFont="1" applyFill="1" applyBorder="1" applyAlignment="1" applyProtection="1">
      <alignment horizontal="center"/>
      <protection locked="0"/>
    </xf>
    <xf numFmtId="167" fontId="4" fillId="5" borderId="21" xfId="1" applyNumberFormat="1" applyFont="1" applyFill="1" applyBorder="1" applyAlignment="1" applyProtection="1">
      <alignment horizontal="center"/>
      <protection locked="0"/>
    </xf>
    <xf numFmtId="167" fontId="4" fillId="5" borderId="22" xfId="1" applyNumberFormat="1" applyFont="1" applyFill="1" applyBorder="1" applyAlignment="1" applyProtection="1">
      <alignment horizontal="center"/>
      <protection locked="0"/>
    </xf>
    <xf numFmtId="0" fontId="6" fillId="0" borderId="0" xfId="1" applyFont="1"/>
    <xf numFmtId="0" fontId="8" fillId="0" borderId="0" xfId="1" applyFont="1"/>
    <xf numFmtId="0" fontId="9" fillId="0" borderId="20" xfId="1" applyFont="1" applyBorder="1" applyAlignment="1">
      <alignment horizontal="center"/>
    </xf>
    <xf numFmtId="0" fontId="9" fillId="0" borderId="22" xfId="1" applyFont="1" applyBorder="1" applyAlignment="1">
      <alignment horizontal="center"/>
    </xf>
    <xf numFmtId="0" fontId="9" fillId="0" borderId="0" xfId="1" applyFont="1"/>
    <xf numFmtId="0" fontId="9" fillId="2" borderId="20" xfId="1" applyFont="1" applyFill="1" applyBorder="1" applyAlignment="1">
      <alignment horizontal="center"/>
    </xf>
    <xf numFmtId="0" fontId="9" fillId="2" borderId="21" xfId="1" applyFont="1" applyFill="1" applyBorder="1" applyAlignment="1">
      <alignment horizontal="center"/>
    </xf>
    <xf numFmtId="0" fontId="9" fillId="2" borderId="22" xfId="1" applyFont="1" applyFill="1" applyBorder="1" applyAlignment="1">
      <alignment horizontal="center"/>
    </xf>
    <xf numFmtId="0" fontId="5" fillId="2" borderId="20" xfId="1" applyFont="1" applyFill="1" applyBorder="1" applyAlignment="1">
      <alignment horizontal="center"/>
    </xf>
    <xf numFmtId="0" fontId="5" fillId="2" borderId="21" xfId="1" applyFont="1" applyFill="1" applyBorder="1" applyAlignment="1">
      <alignment horizontal="center"/>
    </xf>
    <xf numFmtId="0" fontId="5" fillId="2" borderId="22" xfId="1" applyFont="1" applyFill="1" applyBorder="1" applyAlignment="1">
      <alignment horizontal="center"/>
    </xf>
    <xf numFmtId="0" fontId="5" fillId="0" borderId="0" xfId="1" applyFont="1"/>
    <xf numFmtId="0" fontId="10" fillId="0" borderId="8" xfId="1" applyFont="1" applyBorder="1" applyAlignment="1">
      <alignment horizontal="center"/>
    </xf>
    <xf numFmtId="166" fontId="10" fillId="0" borderId="8" xfId="1" applyNumberFormat="1" applyFont="1" applyBorder="1" applyAlignment="1">
      <alignment horizontal="center"/>
    </xf>
    <xf numFmtId="0" fontId="10" fillId="0" borderId="0" xfId="1" applyFont="1" applyAlignment="1">
      <alignment horizontal="center"/>
    </xf>
    <xf numFmtId="0" fontId="5" fillId="0" borderId="8" xfId="1" applyFont="1" applyBorder="1"/>
    <xf numFmtId="0" fontId="5" fillId="0" borderId="20" xfId="1" applyFont="1"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168" fontId="11" fillId="6" borderId="8" xfId="1" applyNumberFormat="1" applyFont="1" applyFill="1" applyBorder="1" applyProtection="1">
      <protection locked="0"/>
    </xf>
    <xf numFmtId="0" fontId="12" fillId="0" borderId="8" xfId="1" applyFont="1" applyBorder="1"/>
    <xf numFmtId="169" fontId="12" fillId="0" borderId="8" xfId="1" applyNumberFormat="1" applyFont="1" applyBorder="1"/>
    <xf numFmtId="164" fontId="13" fillId="0" borderId="8" xfId="1" applyNumberFormat="1" applyFont="1" applyBorder="1"/>
    <xf numFmtId="0" fontId="13" fillId="0" borderId="8" xfId="1" applyFont="1" applyBorder="1"/>
    <xf numFmtId="169" fontId="13" fillId="0" borderId="8" xfId="1" applyNumberFormat="1" applyFont="1" applyBorder="1"/>
    <xf numFmtId="0" fontId="11" fillId="0" borderId="0" xfId="1" applyFont="1"/>
    <xf numFmtId="0" fontId="5" fillId="0" borderId="20" xfId="1" applyFont="1" applyBorder="1"/>
    <xf numFmtId="0" fontId="5" fillId="0" borderId="21" xfId="1" applyFont="1" applyBorder="1"/>
    <xf numFmtId="0" fontId="5" fillId="0" borderId="23" xfId="1" applyFont="1" applyBorder="1"/>
    <xf numFmtId="0" fontId="9" fillId="2" borderId="0" xfId="1" applyFont="1" applyFill="1" applyAlignment="1">
      <alignment horizontal="centerContinuous" vertical="center"/>
    </xf>
    <xf numFmtId="0" fontId="9" fillId="2" borderId="22" xfId="1" applyFont="1" applyFill="1" applyBorder="1" applyAlignment="1">
      <alignment horizontal="centerContinuous" vertical="center"/>
    </xf>
    <xf numFmtId="0" fontId="14" fillId="0" borderId="0" xfId="1" applyFont="1"/>
    <xf numFmtId="0" fontId="15" fillId="0" borderId="0" xfId="0" applyFont="1"/>
    <xf numFmtId="0" fontId="14" fillId="0" borderId="0" xfId="0" applyFont="1"/>
    <xf numFmtId="0" fontId="5" fillId="0" borderId="0" xfId="1" applyFont="1" applyAlignment="1">
      <alignment wrapText="1"/>
    </xf>
    <xf numFmtId="0" fontId="11" fillId="7" borderId="8" xfId="1" applyFont="1" applyFill="1" applyBorder="1" applyProtection="1">
      <protection locked="0"/>
    </xf>
    <xf numFmtId="166" fontId="12" fillId="0" borderId="8" xfId="1" applyNumberFormat="1" applyFont="1" applyBorder="1" applyAlignment="1">
      <alignment horizontal="right"/>
    </xf>
    <xf numFmtId="168" fontId="13" fillId="0" borderId="8" xfId="1" applyNumberFormat="1" applyFont="1" applyBorder="1"/>
    <xf numFmtId="0" fontId="10" fillId="0" borderId="0" xfId="1" applyFont="1"/>
    <xf numFmtId="0" fontId="5" fillId="0" borderId="0" xfId="0" applyFont="1"/>
    <xf numFmtId="0" fontId="16" fillId="0" borderId="0" xfId="0" applyFont="1"/>
    <xf numFmtId="164" fontId="5" fillId="2" borderId="20" xfId="1" applyNumberFormat="1" applyFont="1" applyFill="1" applyBorder="1" applyAlignment="1">
      <alignment horizontal="center"/>
    </xf>
    <xf numFmtId="164" fontId="5" fillId="2" borderId="21" xfId="1" applyNumberFormat="1" applyFont="1" applyFill="1" applyBorder="1" applyAlignment="1">
      <alignment horizontal="center"/>
    </xf>
    <xf numFmtId="164" fontId="5" fillId="2" borderId="22" xfId="1" applyNumberFormat="1" applyFont="1" applyFill="1" applyBorder="1" applyAlignment="1">
      <alignment horizontal="center"/>
    </xf>
    <xf numFmtId="0" fontId="11" fillId="7" borderId="20" xfId="1" applyFont="1" applyFill="1" applyBorder="1" applyProtection="1">
      <protection locked="0"/>
    </xf>
    <xf numFmtId="165" fontId="13" fillId="0" borderId="8" xfId="1" applyNumberFormat="1" applyFont="1" applyBorder="1"/>
    <xf numFmtId="0" fontId="5" fillId="2" borderId="20" xfId="1" applyFont="1" applyFill="1" applyBorder="1" applyAlignment="1">
      <alignment horizontal="centerContinuous"/>
    </xf>
    <xf numFmtId="0" fontId="5" fillId="2" borderId="21" xfId="1" applyFont="1" applyFill="1" applyBorder="1" applyAlignment="1">
      <alignment horizontal="centerContinuous"/>
    </xf>
    <xf numFmtId="166" fontId="5" fillId="0" borderId="8" xfId="1" applyNumberFormat="1" applyFont="1" applyBorder="1"/>
    <xf numFmtId="0" fontId="15" fillId="0" borderId="8" xfId="1" applyFont="1" applyBorder="1" applyAlignment="1">
      <alignment horizontal="center"/>
    </xf>
    <xf numFmtId="0" fontId="15" fillId="0" borderId="8" xfId="1" applyFont="1" applyBorder="1"/>
    <xf numFmtId="0" fontId="5" fillId="0" borderId="21" xfId="1" applyFont="1" applyBorder="1" applyAlignment="1">
      <alignment horizontal="center"/>
    </xf>
    <xf numFmtId="0" fontId="5" fillId="0" borderId="22" xfId="1" applyFont="1" applyBorder="1" applyAlignment="1">
      <alignment horizontal="center"/>
    </xf>
    <xf numFmtId="0" fontId="1" fillId="0" borderId="24" xfId="1" applyBorder="1" applyAlignment="1">
      <alignment horizontal="left" vertical="top" wrapText="1"/>
    </xf>
    <xf numFmtId="0" fontId="1" fillId="0" borderId="23" xfId="1" applyBorder="1" applyAlignment="1">
      <alignment horizontal="left" vertical="top" wrapText="1"/>
    </xf>
    <xf numFmtId="0" fontId="1" fillId="0" borderId="25" xfId="1" applyBorder="1" applyAlignment="1">
      <alignment horizontal="left" vertical="top" wrapText="1"/>
    </xf>
    <xf numFmtId="0" fontId="1" fillId="0" borderId="26" xfId="1" applyBorder="1" applyAlignment="1">
      <alignment horizontal="left" vertical="top" wrapText="1"/>
    </xf>
    <xf numFmtId="0" fontId="1" fillId="0" borderId="13" xfId="1" applyBorder="1" applyAlignment="1">
      <alignment horizontal="left" vertical="top" wrapText="1"/>
    </xf>
    <xf numFmtId="0" fontId="1" fillId="0" borderId="27" xfId="1" applyBorder="1" applyAlignment="1">
      <alignment horizontal="left" vertical="top" wrapText="1"/>
    </xf>
    <xf numFmtId="166" fontId="1" fillId="0" borderId="0" xfId="1" applyNumberFormat="1"/>
    <xf numFmtId="0" fontId="9" fillId="8" borderId="20" xfId="1" applyFont="1" applyFill="1" applyBorder="1" applyAlignment="1" applyProtection="1">
      <alignment horizontal="left"/>
      <protection locked="0"/>
    </xf>
    <xf numFmtId="0" fontId="9" fillId="8" borderId="21" xfId="1" applyFont="1" applyFill="1" applyBorder="1" applyAlignment="1" applyProtection="1">
      <alignment horizontal="left"/>
      <protection locked="0"/>
    </xf>
    <xf numFmtId="0" fontId="9" fillId="8" borderId="22" xfId="1" applyFont="1" applyFill="1" applyBorder="1" applyAlignment="1" applyProtection="1">
      <alignment horizontal="left"/>
      <protection locked="0"/>
    </xf>
    <xf numFmtId="168" fontId="11" fillId="9" borderId="8" xfId="1" applyNumberFormat="1" applyFont="1" applyFill="1" applyBorder="1" applyProtection="1">
      <protection locked="0"/>
    </xf>
  </cellXfs>
  <cellStyles count="2">
    <cellStyle name="Normal" xfId="0" builtinId="0"/>
    <cellStyle name="Normal 2" xfId="1" xr:uid="{8B83E1CC-00C8-44A1-B729-FEC35F122886}"/>
  </cellStyles>
  <dxfs count="36">
    <dxf>
      <fill>
        <patternFill>
          <bgColor rgb="FF538DD5"/>
        </patternFill>
      </fill>
    </dxf>
    <dxf>
      <fill>
        <patternFill>
          <bgColor rgb="FF00B050"/>
        </patternFill>
      </fill>
    </dxf>
    <dxf>
      <fill>
        <patternFill>
          <bgColor rgb="FFFF0000"/>
        </patternFill>
      </fill>
    </dxf>
    <dxf>
      <fill>
        <patternFill>
          <bgColor rgb="FFC0C0C0"/>
        </patternFill>
      </fill>
    </dxf>
    <dxf>
      <fill>
        <patternFill>
          <bgColor rgb="FF538DD5"/>
        </patternFill>
      </fill>
    </dxf>
    <dxf>
      <fill>
        <patternFill>
          <bgColor rgb="FF00B050"/>
        </patternFill>
      </fill>
    </dxf>
    <dxf>
      <fill>
        <patternFill>
          <bgColor rgb="FFFF0000"/>
        </patternFill>
      </fill>
    </dxf>
    <dxf>
      <fill>
        <patternFill>
          <bgColor rgb="FFC0C0C0"/>
        </patternFill>
      </fill>
    </dxf>
    <dxf>
      <fill>
        <patternFill>
          <bgColor rgb="FF538DD5"/>
        </patternFill>
      </fill>
    </dxf>
    <dxf>
      <fill>
        <patternFill>
          <bgColor rgb="FF00B050"/>
        </patternFill>
      </fill>
    </dxf>
    <dxf>
      <fill>
        <patternFill>
          <bgColor rgb="FFFF0000"/>
        </patternFill>
      </fill>
    </dxf>
    <dxf>
      <fill>
        <patternFill>
          <bgColor rgb="FFC0C0C0"/>
        </patternFill>
      </fill>
    </dxf>
    <dxf>
      <font>
        <color rgb="FFFF0000"/>
      </font>
      <fill>
        <patternFill>
          <bgColor rgb="FFFF0000"/>
        </patternFill>
      </fill>
    </dxf>
    <dxf>
      <fill>
        <patternFill>
          <bgColor indexed="22"/>
        </patternFill>
      </fill>
    </dxf>
    <dxf>
      <font>
        <condense val="0"/>
        <extend val="0"/>
        <color indexed="12"/>
      </font>
      <fill>
        <patternFill>
          <bgColor indexed="29"/>
        </patternFill>
      </fill>
    </dxf>
    <dxf>
      <font>
        <condense val="0"/>
        <extend val="0"/>
        <color indexed="9"/>
      </font>
      <fill>
        <patternFill patternType="none">
          <bgColor indexed="65"/>
        </patternFill>
      </fill>
    </dxf>
    <dxf>
      <fill>
        <patternFill>
          <bgColor indexed="22"/>
        </patternFill>
      </fill>
    </dxf>
    <dxf>
      <fill>
        <patternFill>
          <bgColor indexed="10"/>
        </patternFill>
      </fill>
    </dxf>
    <dxf>
      <fill>
        <patternFill>
          <bgColor indexed="22"/>
        </patternFill>
      </fill>
    </dxf>
    <dxf>
      <font>
        <condense val="0"/>
        <extend val="0"/>
        <color indexed="10"/>
      </font>
    </dxf>
    <dxf>
      <fill>
        <patternFill>
          <bgColor indexed="22"/>
        </patternFill>
      </fill>
    </dxf>
    <dxf>
      <fill>
        <patternFill>
          <bgColor indexed="11"/>
        </patternFill>
      </fill>
    </dxf>
    <dxf>
      <fill>
        <patternFill>
          <bgColor rgb="FF71DAFF"/>
        </patternFill>
      </fill>
    </dxf>
    <dxf>
      <fill>
        <patternFill>
          <bgColor indexed="22"/>
        </patternFill>
      </fill>
    </dxf>
    <dxf>
      <fill>
        <patternFill>
          <bgColor rgb="FFFFFF00"/>
        </patternFill>
      </fill>
    </dxf>
    <dxf>
      <fill>
        <patternFill>
          <bgColor rgb="FFFF0000"/>
        </patternFill>
      </fill>
    </dxf>
    <dxf>
      <fill>
        <patternFill>
          <bgColor indexed="11"/>
        </patternFill>
      </fill>
    </dxf>
    <dxf>
      <fill>
        <patternFill>
          <bgColor rgb="FF71DAFF"/>
        </patternFill>
      </fill>
    </dxf>
    <dxf>
      <fill>
        <patternFill>
          <bgColor indexed="22"/>
        </patternFill>
      </fill>
    </dxf>
    <dxf>
      <fill>
        <patternFill>
          <bgColor rgb="FFFFFF00"/>
        </patternFill>
      </fill>
    </dxf>
    <dxf>
      <fill>
        <patternFill>
          <bgColor rgb="FFFF0000"/>
        </patternFill>
      </fill>
    </dxf>
    <dxf>
      <fill>
        <patternFill>
          <bgColor indexed="11"/>
        </patternFill>
      </fill>
    </dxf>
    <dxf>
      <fill>
        <patternFill>
          <bgColor rgb="FF71DAFF"/>
        </patternFill>
      </fill>
    </dxf>
    <dxf>
      <fill>
        <patternFill>
          <bgColor indexed="22"/>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xmlns:mc="http://schemas.openxmlformats.org/markup-compatibility/2006" xmlns:a14="http://schemas.microsoft.com/office/drawing/2010/main" val="280000" mc:Ignorable="a14" a14:legacySpreadsheetColorIndex="40"/>
            </a:gs>
            <a:gs pos="100000">
              <a:srgbClr xmlns:mc="http://schemas.openxmlformats.org/markup-compatibility/2006" xmlns:a14="http://schemas.microsoft.com/office/drawing/2010/main" val="320000" mc:Ignorable="a14" a14:legacySpreadsheetColorIndex="50"/>
            </a:gs>
          </a:gsLst>
          <a:lin ang="5400000" scaled="1"/>
        </a:gra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xmlns:mc="http://schemas.openxmlformats.org/markup-compatibility/2006" xmlns:a14="http://schemas.microsoft.com/office/drawing/2010/main" val="280000" mc:Ignorable="a14" a14:legacySpreadsheetColorIndex="40"/>
            </a:gs>
            <a:gs pos="100000">
              <a:srgbClr xmlns:mc="http://schemas.openxmlformats.org/markup-compatibility/2006" xmlns:a14="http://schemas.microsoft.com/office/drawing/2010/main" val="320000" mc:Ignorable="a14" a14:legacySpreadsheetColorIndex="50"/>
            </a:gs>
          </a:gsLst>
          <a:lin ang="5400000" scaled="1"/>
        </a:gra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DE015-7542-4A52-A0C7-6F31AFDAF53E}">
  <sheetPr codeName="Sheet29">
    <pageSetUpPr autoPageBreaks="0" fitToPage="1"/>
  </sheetPr>
  <dimension ref="A1:Q50"/>
  <sheetViews>
    <sheetView tabSelected="1" workbookViewId="0">
      <selection activeCell="G3" sqref="G3:J3"/>
    </sheetView>
  </sheetViews>
  <sheetFormatPr defaultColWidth="9.28515625" defaultRowHeight="10.199999999999999"/>
  <cols>
    <col min="1" max="1" width="9" style="63" customWidth="1"/>
    <col min="2" max="2" width="39.140625" style="63" customWidth="1"/>
    <col min="3" max="3" width="9.7109375" style="63" customWidth="1"/>
    <col min="4" max="4" width="8" style="63" customWidth="1"/>
    <col min="5" max="5" width="12.42578125" style="131" bestFit="1" customWidth="1"/>
    <col min="6" max="6" width="9" style="63" customWidth="1"/>
    <col min="7" max="7" width="39.140625" style="63" customWidth="1"/>
    <col min="8" max="8" width="9.7109375" style="63" customWidth="1"/>
    <col min="9" max="9" width="8" style="63" bestFit="1" customWidth="1"/>
    <col min="10" max="10" width="12.42578125" style="131" bestFit="1" customWidth="1"/>
    <col min="11" max="11" width="9.28515625" style="63"/>
    <col min="12" max="12" width="44" style="63" bestFit="1" customWidth="1"/>
    <col min="13" max="13" width="5.7109375" style="63" bestFit="1" customWidth="1"/>
    <col min="14" max="16384" width="9.28515625" style="63"/>
  </cols>
  <sheetData>
    <row r="1" spans="1:17" ht="22.8">
      <c r="A1" s="60" t="s">
        <v>8</v>
      </c>
      <c r="B1" s="61"/>
      <c r="C1" s="61"/>
      <c r="D1" s="61"/>
      <c r="E1" s="61"/>
      <c r="F1" s="61"/>
      <c r="G1" s="61"/>
      <c r="H1" s="61"/>
      <c r="I1" s="61"/>
      <c r="J1" s="62"/>
    </row>
    <row r="2" spans="1:17" s="67" customFormat="1" ht="79.2" customHeight="1">
      <c r="A2" s="64" t="s">
        <v>9</v>
      </c>
      <c r="B2" s="65"/>
      <c r="C2" s="65"/>
      <c r="D2" s="65"/>
      <c r="E2" s="65"/>
      <c r="F2" s="65"/>
      <c r="G2" s="65"/>
      <c r="H2" s="65"/>
      <c r="I2" s="65"/>
      <c r="J2" s="66"/>
      <c r="L2" s="68"/>
    </row>
    <row r="3" spans="1:17" s="72" customFormat="1" ht="22.8">
      <c r="A3" s="60" t="s">
        <v>10</v>
      </c>
      <c r="B3" s="61"/>
      <c r="C3" s="61"/>
      <c r="D3" s="61"/>
      <c r="E3" s="61"/>
      <c r="F3" s="62"/>
      <c r="G3" s="69" t="s">
        <v>11</v>
      </c>
      <c r="H3" s="70"/>
      <c r="I3" s="70"/>
      <c r="J3" s="71"/>
      <c r="L3" s="73"/>
    </row>
    <row r="4" spans="1:17" s="76" customFormat="1" ht="17.399999999999999">
      <c r="A4" s="74" t="s">
        <v>12</v>
      </c>
      <c r="B4" s="75"/>
      <c r="C4" s="132"/>
      <c r="D4" s="133"/>
      <c r="E4" s="133"/>
      <c r="F4" s="133"/>
      <c r="G4" s="133"/>
      <c r="H4" s="133"/>
      <c r="I4" s="133"/>
      <c r="J4" s="134"/>
    </row>
    <row r="5" spans="1:17" s="76" customFormat="1" ht="17.399999999999999">
      <c r="A5" s="74" t="s">
        <v>13</v>
      </c>
      <c r="B5" s="75"/>
      <c r="C5" s="132"/>
      <c r="D5" s="133"/>
      <c r="E5" s="133"/>
      <c r="F5" s="133"/>
      <c r="G5" s="133"/>
      <c r="H5" s="133"/>
      <c r="I5" s="133"/>
      <c r="J5" s="134"/>
    </row>
    <row r="6" spans="1:17" s="76" customFormat="1" ht="17.399999999999999">
      <c r="A6" s="77" t="s">
        <v>14</v>
      </c>
      <c r="B6" s="78"/>
      <c r="C6" s="78"/>
      <c r="D6" s="78"/>
      <c r="E6" s="78"/>
      <c r="F6" s="78"/>
      <c r="G6" s="78"/>
      <c r="H6" s="78"/>
      <c r="I6" s="78"/>
      <c r="J6" s="79"/>
    </row>
    <row r="7" spans="1:17" s="83" customFormat="1" ht="15.6">
      <c r="A7" s="80" t="s">
        <v>15</v>
      </c>
      <c r="B7" s="81"/>
      <c r="C7" s="81"/>
      <c r="D7" s="81"/>
      <c r="E7" s="82"/>
      <c r="F7" s="80" t="s">
        <v>16</v>
      </c>
      <c r="G7" s="81"/>
      <c r="H7" s="81"/>
      <c r="I7" s="81"/>
      <c r="J7" s="82"/>
    </row>
    <row r="8" spans="1:17" s="86" customFormat="1" ht="15.6">
      <c r="A8" s="84" t="s">
        <v>17</v>
      </c>
      <c r="B8" s="84" t="s">
        <v>1</v>
      </c>
      <c r="C8" s="84" t="s">
        <v>18</v>
      </c>
      <c r="D8" s="84" t="s">
        <v>3</v>
      </c>
      <c r="E8" s="85" t="s">
        <v>19</v>
      </c>
      <c r="F8" s="84" t="s">
        <v>17</v>
      </c>
      <c r="G8" s="84" t="s">
        <v>1</v>
      </c>
      <c r="H8" s="84" t="s">
        <v>18</v>
      </c>
      <c r="I8" s="84" t="s">
        <v>3</v>
      </c>
      <c r="J8" s="85" t="s">
        <v>19</v>
      </c>
      <c r="L8" s="87"/>
      <c r="M8" s="87"/>
      <c r="N8" s="88" t="s">
        <v>20</v>
      </c>
      <c r="O8" s="89"/>
      <c r="P8" s="89"/>
      <c r="Q8" s="90"/>
    </row>
    <row r="9" spans="1:17" s="97" customFormat="1" ht="13.2" customHeight="1">
      <c r="A9" s="91"/>
      <c r="B9" s="92" t="str">
        <f ca="1">IF(AND(A9="",F9&gt;0),"Please enter a player to be replaced",IF($A9&lt;&gt;"",IF(ISNA(MATCH($A9,$A$19:$A$33,0)),"This Player is not in your Team List",INDIRECT(ADDRESS(SUMPRODUCT(--('Player List'!$A$1:$W$297=$A9)*ROW('Player List'!$A$1:$W$297)),SUMPRODUCT(--('Player List'!$A$1:$W$297=$A9)*COLUMN('Player List'!$A$1:$W$297))+COLUMN(B9)-1,,,"Player List"))),""))</f>
        <v/>
      </c>
      <c r="C9" s="92" t="str">
        <f ca="1">IF($A9&lt;&gt;"",IF(ISNA(MATCH($A9,$A$19:$A$33,0)),"",INDIRECT(ADDRESS(SUMPRODUCT(--('Player List'!$A$1:$W$297=$A9)*ROW('Player List'!$A$1:$W$297)),SUMPRODUCT(--('Player List'!$A$1:$W$297=$A9)*COLUMN('Player List'!$A$1:$W$297))+COLUMN(C9)-1,,,"Player List"))),"")</f>
        <v/>
      </c>
      <c r="D9" s="92" t="str">
        <f ca="1">IF($A9&lt;&gt;"",IF(ISNA(MATCH($A9,$A$19:$A$33,0)),"",INDIRECT(ADDRESS(SUMPRODUCT(--('Player List'!$A$1:$W$297=$A9)*ROW('Player List'!$A$1:$W$297)),SUMPRODUCT(--('Player List'!$A$1:$W$297=$A9)*COLUMN('Player List'!$A$1:$W$297))+COLUMN(D9)-1,,,"Player List"))),"")</f>
        <v/>
      </c>
      <c r="E9" s="93" t="str">
        <f ca="1">IF($A9&lt;&gt;"",IF(ISNA(MATCH($A9,$A$19:$A$33,0)),"",INDIRECT(ADDRESS(SUMPRODUCT(--('Player List'!$A$1:$W$297=$A9)*ROW('Player List'!$A$1:$W$297)),SUMPRODUCT(--('Player List'!$A$1:$W$297=$A9)*COLUMN('Player List'!$A$1:$W$297))+COLUMN(E9)-1,,,"Player List"))),"")</f>
        <v/>
      </c>
      <c r="F9" s="135"/>
      <c r="G9" s="94" t="str">
        <f ca="1">IF(AND($A9&gt;0,$F9=0),"Please enter replacement player",IF($F9&lt;&gt;"",INDIRECT(ADDRESS(SUMPRODUCT(--('Player List'!$A$1:$W$297=$F9)*ROW('Player List'!$A$1:$W$297)),SUMPRODUCT(--('Player List'!$A$1:$W$297=$F9)*COLUMN('Player List'!$A$1:$W$297))+COLUMN(G9)-6,,,"Player List")),""))</f>
        <v/>
      </c>
      <c r="H9" s="95" t="str">
        <f ca="1">IF($F9&lt;&gt;"",INDIRECT(ADDRESS(SUMPRODUCT(--('Player List'!$A$1:$W$297=$F9)*ROW('Player List'!$A$1:$W$297)),SUMPRODUCT(--('Player List'!$A$1:$W$297=$F9)*COLUMN('Player List'!$A$1:$W$297))+COLUMN(H9)-6,,,"Player List")),"")</f>
        <v/>
      </c>
      <c r="I9" s="95" t="str">
        <f ca="1">IF($F9&lt;&gt;"",INDIRECT(ADDRESS(SUMPRODUCT(--('Player List'!$A$1:$W$297=$F9)*ROW('Player List'!$A$1:$W$297)),SUMPRODUCT(--('Player List'!$A$1:$W$297=$F9)*COLUMN('Player List'!$A$1:$W$297))+COLUMN(I9)-6,,,"Player List")),"")</f>
        <v/>
      </c>
      <c r="J9" s="96" t="str">
        <f ca="1">IF($F9&lt;&gt;"",INDIRECT(ADDRESS(SUMPRODUCT(--('Player List'!$A$1:$W$297=$F9)*ROW('Player List'!$A$1:$W$297)),SUMPRODUCT(--('Player List'!$A$1:$W$297=$F9)*COLUMN('Player List'!$A$1:$W$297))+COLUMN(J9)-6,,,"Player List")),"")</f>
        <v/>
      </c>
      <c r="L9" s="87" t="s">
        <v>21</v>
      </c>
      <c r="M9" s="87" t="s">
        <v>22</v>
      </c>
      <c r="N9" s="87">
        <v>2</v>
      </c>
      <c r="O9" s="87">
        <v>2</v>
      </c>
      <c r="P9" s="87">
        <v>2</v>
      </c>
      <c r="Q9" s="87">
        <v>2</v>
      </c>
    </row>
    <row r="10" spans="1:17" s="97" customFormat="1" ht="13.2" customHeight="1">
      <c r="A10" s="91"/>
      <c r="B10" s="92" t="str">
        <f ca="1">IF(AND(A10="",F10&gt;0),"Please enter a player to be replaced",IF($A10&lt;&gt;"",IF(ISNA(MATCH($A10,$A$19:$A$33,0)),"This Player is not in your Team List",INDIRECT(ADDRESS(SUMPRODUCT(--('Player List'!$A$1:$W$297=$A10)*ROW('Player List'!$A$1:$W$297)),SUMPRODUCT(--('Player List'!$A$1:$W$297=$A10)*COLUMN('Player List'!$A$1:$W$297))+COLUMN(B10)-1,,,"Player List"))),""))</f>
        <v/>
      </c>
      <c r="C10" s="92" t="str">
        <f ca="1">IF($A10&lt;&gt;"",IF(ISNA(MATCH($A10,$A$19:$A$33,0)),"",INDIRECT(ADDRESS(SUMPRODUCT(--('Player List'!$A$1:$W$297=$A10)*ROW('Player List'!$A$1:$W$297)),SUMPRODUCT(--('Player List'!$A$1:$W$297=$A10)*COLUMN('Player List'!$A$1:$W$297))+COLUMN(C10)-1,,,"Player List"))),"")</f>
        <v/>
      </c>
      <c r="D10" s="92" t="str">
        <f ca="1">IF($A10&lt;&gt;"",IF(ISNA(MATCH($A10,$A$19:$A$33,0)),"",INDIRECT(ADDRESS(SUMPRODUCT(--('Player List'!$A$1:$W$297=$A10)*ROW('Player List'!$A$1:$W$297)),SUMPRODUCT(--('Player List'!$A$1:$W$297=$A10)*COLUMN('Player List'!$A$1:$W$297))+COLUMN(D10)-1,,,"Player List"))),"")</f>
        <v/>
      </c>
      <c r="E10" s="93" t="str">
        <f ca="1">IF($A10&lt;&gt;"",IF(ISNA(MATCH($A10,$A$19:$A$33,0)),"",INDIRECT(ADDRESS(SUMPRODUCT(--('Player List'!$A$1:$W$297=$A10)*ROW('Player List'!$A$1:$W$297)),SUMPRODUCT(--('Player List'!$A$1:$W$297=$A10)*COLUMN('Player List'!$A$1:$W$297))+COLUMN(E10)-1,,,"Player List"))),"")</f>
        <v/>
      </c>
      <c r="F10" s="135"/>
      <c r="G10" s="94" t="str">
        <f ca="1">IF(AND($A10&gt;0,$F10=0),"Please enter replacement player",IF($F10&lt;&gt;"",INDIRECT(ADDRESS(SUMPRODUCT(--('Player List'!$A$1:$W$297=$F10)*ROW('Player List'!$A$1:$W$297)),SUMPRODUCT(--('Player List'!$A$1:$W$297=$F10)*COLUMN('Player List'!$A$1:$W$297))+COLUMN(G10)-6,,,"Player List")),""))</f>
        <v/>
      </c>
      <c r="H10" s="95" t="str">
        <f ca="1">IF($F10&lt;&gt;"",INDIRECT(ADDRESS(SUMPRODUCT(--('Player List'!$A$1:$W$297=$F10)*ROW('Player List'!$A$1:$W$297)),SUMPRODUCT(--('Player List'!$A$1:$W$297=$F10)*COLUMN('Player List'!$A$1:$W$297))+COLUMN(H10)-6,,,"Player List")),"")</f>
        <v/>
      </c>
      <c r="I10" s="95" t="str">
        <f ca="1">IF($F10&lt;&gt;"",INDIRECT(ADDRESS(SUMPRODUCT(--('Player List'!$A$1:$W$297=$F10)*ROW('Player List'!$A$1:$W$297)),SUMPRODUCT(--('Player List'!$A$1:$W$297=$F10)*COLUMN('Player List'!$A$1:$W$297))+COLUMN(I10)-6,,,"Player List")),"")</f>
        <v/>
      </c>
      <c r="J10" s="96" t="str">
        <f ca="1">IF($F10&lt;&gt;"",INDIRECT(ADDRESS(SUMPRODUCT(--('Player List'!$A$1:$W$297=$F10)*ROW('Player List'!$A$1:$W$297)),SUMPRODUCT(--('Player List'!$A$1:$W$297=$F10)*COLUMN('Player List'!$A$1:$W$297))+COLUMN(J10)-6,,,"Player List")),"")</f>
        <v/>
      </c>
      <c r="L10" s="87" t="s">
        <v>23</v>
      </c>
      <c r="M10" s="87" t="s">
        <v>24</v>
      </c>
      <c r="N10" s="87">
        <v>5</v>
      </c>
      <c r="O10" s="87">
        <v>5</v>
      </c>
      <c r="P10" s="87">
        <v>5</v>
      </c>
      <c r="Q10" s="87">
        <v>4</v>
      </c>
    </row>
    <row r="11" spans="1:17" s="97" customFormat="1" ht="13.2" customHeight="1">
      <c r="A11" s="91"/>
      <c r="B11" s="92" t="str">
        <f ca="1">IF(AND(A11="",F11&gt;0),"Please enter a player to be replaced",IF($A11&lt;&gt;"",IF(ISNA(MATCH($A11,$A$19:$A$33,0)),"This Player is not in your Team List",INDIRECT(ADDRESS(SUMPRODUCT(--('Player List'!$A$1:$W$297=$A11)*ROW('Player List'!$A$1:$W$297)),SUMPRODUCT(--('Player List'!$A$1:$W$297=$A11)*COLUMN('Player List'!$A$1:$W$297))+COLUMN(B11)-1,,,"Player List"))),""))</f>
        <v/>
      </c>
      <c r="C11" s="92" t="str">
        <f ca="1">IF($A11&lt;&gt;"",IF(ISNA(MATCH($A11,$A$19:$A$33,0)),"",INDIRECT(ADDRESS(SUMPRODUCT(--('Player List'!$A$1:$W$297=$A11)*ROW('Player List'!$A$1:$W$297)),SUMPRODUCT(--('Player List'!$A$1:$W$297=$A11)*COLUMN('Player List'!$A$1:$W$297))+COLUMN(C11)-1,,,"Player List"))),"")</f>
        <v/>
      </c>
      <c r="D11" s="92" t="str">
        <f ca="1">IF($A11&lt;&gt;"",IF(ISNA(MATCH($A11,$A$19:$A$33,0)),"",INDIRECT(ADDRESS(SUMPRODUCT(--('Player List'!$A$1:$W$297=$A11)*ROW('Player List'!$A$1:$W$297)),SUMPRODUCT(--('Player List'!$A$1:$W$297=$A11)*COLUMN('Player List'!$A$1:$W$297))+COLUMN(D11)-1,,,"Player List"))),"")</f>
        <v/>
      </c>
      <c r="E11" s="93" t="str">
        <f ca="1">IF($A11&lt;&gt;"",IF(ISNA(MATCH($A11,$A$19:$A$33,0)),"",INDIRECT(ADDRESS(SUMPRODUCT(--('Player List'!$A$1:$W$297=$A11)*ROW('Player List'!$A$1:$W$297)),SUMPRODUCT(--('Player List'!$A$1:$W$297=$A11)*COLUMN('Player List'!$A$1:$W$297))+COLUMN(E11)-1,,,"Player List"))),"")</f>
        <v/>
      </c>
      <c r="F11" s="135"/>
      <c r="G11" s="94" t="str">
        <f ca="1">IF(AND($A11&gt;0,$F11=0),"Please enter replacement player",IF($F11&lt;&gt;"",INDIRECT(ADDRESS(SUMPRODUCT(--('Player List'!$A$1:$W$297=$F11)*ROW('Player List'!$A$1:$W$297)),SUMPRODUCT(--('Player List'!$A$1:$W$297=$F11)*COLUMN('Player List'!$A$1:$W$297))+COLUMN(G11)-6,,,"Player List")),""))</f>
        <v/>
      </c>
      <c r="H11" s="95" t="str">
        <f ca="1">IF($F11&lt;&gt;"",INDIRECT(ADDRESS(SUMPRODUCT(--('Player List'!$A$1:$W$297=$F11)*ROW('Player List'!$A$1:$W$297)),SUMPRODUCT(--('Player List'!$A$1:$W$297=$F11)*COLUMN('Player List'!$A$1:$W$297))+COLUMN(H11)-6,,,"Player List")),"")</f>
        <v/>
      </c>
      <c r="I11" s="95" t="str">
        <f ca="1">IF($F11&lt;&gt;"",INDIRECT(ADDRESS(SUMPRODUCT(--('Player List'!$A$1:$W$297=$F11)*ROW('Player List'!$A$1:$W$297)),SUMPRODUCT(--('Player List'!$A$1:$W$297=$F11)*COLUMN('Player List'!$A$1:$W$297))+COLUMN(I11)-6,,,"Player List")),"")</f>
        <v/>
      </c>
      <c r="J11" s="96" t="str">
        <f ca="1">IF($F11&lt;&gt;"",INDIRECT(ADDRESS(SUMPRODUCT(--('Player List'!$A$1:$W$297=$F11)*ROW('Player List'!$A$1:$W$297)),SUMPRODUCT(--('Player List'!$A$1:$W$297=$F11)*COLUMN('Player List'!$A$1:$W$297))+COLUMN(J11)-6,,,"Player List")),"")</f>
        <v/>
      </c>
      <c r="L11" s="87" t="s">
        <v>25</v>
      </c>
      <c r="M11" s="87" t="s">
        <v>26</v>
      </c>
      <c r="N11" s="87">
        <v>5</v>
      </c>
      <c r="O11" s="87">
        <v>6</v>
      </c>
      <c r="P11" s="87">
        <v>4</v>
      </c>
      <c r="Q11" s="87">
        <v>6</v>
      </c>
    </row>
    <row r="12" spans="1:17" s="97" customFormat="1" ht="13.2" customHeight="1">
      <c r="A12" s="91"/>
      <c r="B12" s="92" t="str">
        <f ca="1">IF(AND(A12="",F12&gt;0),"Please enter a player to be replaced",IF($A12&lt;&gt;"",IF(ISNA(MATCH($A12,$A$19:$A$33,0)),"This Player is not in your Team List",INDIRECT(ADDRESS(SUMPRODUCT(--('Player List'!$A$1:$W$297=$A12)*ROW('Player List'!$A$1:$W$297)),SUMPRODUCT(--('Player List'!$A$1:$W$297=$A12)*COLUMN('Player List'!$A$1:$W$297))+COLUMN(B12)-1,,,"Player List"))),""))</f>
        <v/>
      </c>
      <c r="C12" s="92" t="str">
        <f ca="1">IF($A12&lt;&gt;"",IF(ISNA(MATCH($A12,$A$19:$A$33,0)),"",INDIRECT(ADDRESS(SUMPRODUCT(--('Player List'!$A$1:$W$297=$A12)*ROW('Player List'!$A$1:$W$297)),SUMPRODUCT(--('Player List'!$A$1:$W$297=$A12)*COLUMN('Player List'!$A$1:$W$297))+COLUMN(C12)-1,,,"Player List"))),"")</f>
        <v/>
      </c>
      <c r="D12" s="92" t="str">
        <f ca="1">IF($A12&lt;&gt;"",IF(ISNA(MATCH($A12,$A$19:$A$33,0)),"",INDIRECT(ADDRESS(SUMPRODUCT(--('Player List'!$A$1:$W$297=$A12)*ROW('Player List'!$A$1:$W$297)),SUMPRODUCT(--('Player List'!$A$1:$W$297=$A12)*COLUMN('Player List'!$A$1:$W$297))+COLUMN(D12)-1,,,"Player List"))),"")</f>
        <v/>
      </c>
      <c r="E12" s="93" t="str">
        <f ca="1">IF($A12&lt;&gt;"",IF(ISNA(MATCH($A12,$A$19:$A$33,0)),"",INDIRECT(ADDRESS(SUMPRODUCT(--('Player List'!$A$1:$W$297=$A12)*ROW('Player List'!$A$1:$W$297)),SUMPRODUCT(--('Player List'!$A$1:$W$297=$A12)*COLUMN('Player List'!$A$1:$W$297))+COLUMN(E12)-1,,,"Player List"))),"")</f>
        <v/>
      </c>
      <c r="F12" s="135"/>
      <c r="G12" s="94" t="str">
        <f ca="1">IF(AND($A12&gt;0,$F12=0),"Please enter replacement player",IF($F12&lt;&gt;"",INDIRECT(ADDRESS(SUMPRODUCT(--('Player List'!$A$1:$W$297=$F12)*ROW('Player List'!$A$1:$W$297)),SUMPRODUCT(--('Player List'!$A$1:$W$297=$F12)*COLUMN('Player List'!$A$1:$W$297))+COLUMN(G12)-6,,,"Player List")),""))</f>
        <v/>
      </c>
      <c r="H12" s="95" t="str">
        <f ca="1">IF($F12&lt;&gt;"",INDIRECT(ADDRESS(SUMPRODUCT(--('Player List'!$A$1:$W$297=$F12)*ROW('Player List'!$A$1:$W$297)),SUMPRODUCT(--('Player List'!$A$1:$W$297=$F12)*COLUMN('Player List'!$A$1:$W$297))+COLUMN(H12)-6,,,"Player List")),"")</f>
        <v/>
      </c>
      <c r="I12" s="95" t="str">
        <f ca="1">IF($F12&lt;&gt;"",INDIRECT(ADDRESS(SUMPRODUCT(--('Player List'!$A$1:$W$297=$F12)*ROW('Player List'!$A$1:$W$297)),SUMPRODUCT(--('Player List'!$A$1:$W$297=$F12)*COLUMN('Player List'!$A$1:$W$297))+COLUMN(I12)-6,,,"Player List")),"")</f>
        <v/>
      </c>
      <c r="J12" s="96" t="str">
        <f ca="1">IF($F12&lt;&gt;"",INDIRECT(ADDRESS(SUMPRODUCT(--('Player List'!$A$1:$W$297=$F12)*ROW('Player List'!$A$1:$W$297)),SUMPRODUCT(--('Player List'!$A$1:$W$297=$F12)*COLUMN('Player List'!$A$1:$W$297))+COLUMN(J12)-6,,,"Player List")),"")</f>
        <v/>
      </c>
      <c r="L12" s="87" t="s">
        <v>27</v>
      </c>
      <c r="M12" s="87" t="s">
        <v>28</v>
      </c>
      <c r="N12" s="87">
        <v>3</v>
      </c>
      <c r="O12" s="87">
        <v>2</v>
      </c>
      <c r="P12" s="87">
        <v>4</v>
      </c>
      <c r="Q12" s="87">
        <v>3</v>
      </c>
    </row>
    <row r="13" spans="1:17" s="76" customFormat="1" ht="15.6" customHeight="1">
      <c r="A13" s="77" t="s">
        <v>29</v>
      </c>
      <c r="B13" s="78"/>
      <c r="C13" s="78"/>
      <c r="D13" s="78"/>
      <c r="E13" s="78"/>
      <c r="F13" s="78"/>
      <c r="G13" s="78"/>
      <c r="H13" s="78"/>
      <c r="I13" s="78"/>
      <c r="J13" s="79"/>
      <c r="L13" s="83"/>
      <c r="M13" s="83"/>
      <c r="N13" s="83"/>
      <c r="O13" s="83"/>
      <c r="P13" s="83"/>
      <c r="Q13" s="83"/>
    </row>
    <row r="14" spans="1:17" s="83" customFormat="1" ht="15.6">
      <c r="A14" s="80" t="s">
        <v>30</v>
      </c>
      <c r="B14" s="81"/>
      <c r="C14" s="81"/>
      <c r="D14" s="81"/>
      <c r="E14" s="82"/>
      <c r="F14" s="80" t="s">
        <v>31</v>
      </c>
      <c r="G14" s="81"/>
      <c r="H14" s="81"/>
      <c r="I14" s="81"/>
      <c r="J14" s="82"/>
      <c r="L14" s="98" t="s">
        <v>32</v>
      </c>
      <c r="M14" s="99"/>
      <c r="N14" s="87">
        <v>15</v>
      </c>
    </row>
    <row r="15" spans="1:17" s="97" customFormat="1" ht="13.2" customHeight="1">
      <c r="A15" s="91"/>
      <c r="B15" s="92" t="str">
        <f ca="1">IF(AND(A15="",F15&gt;0),"Please enter a player to be replaced",IF($A15&lt;&gt;"",IF($A15&lt;&gt;$A35,"This Player is not your Star Player",INDIRECT(ADDRESS(SUMPRODUCT(--('Player List'!$A$1:$W$297=$A15)*ROW('Player List'!$A$1:$W$297)),SUMPRODUCT(--('Player List'!$A$1:$W$297=$A15)*COLUMN('Player List'!$A$1:$W$297))+COLUMN(B15)-1,,,"Player List"))),""))</f>
        <v/>
      </c>
      <c r="C15" s="92" t="str">
        <f ca="1">IF(AND($A15&lt;&gt;"",$A15=$A35),INDIRECT(ADDRESS(SUMPRODUCT(--('Player List'!$A$1:$W$297=$A15)*ROW('Player List'!$A$1:$W$297)),SUMPRODUCT(--('Player List'!$A$1:$W$297=$A15)*COLUMN('Player List'!$A$1:$W$297))+COLUMN(C15)-1,,,"Player List")),"")</f>
        <v/>
      </c>
      <c r="D15" s="92" t="str">
        <f ca="1">IF(AND($A15&lt;&gt;"",$A15=$A35),INDIRECT(ADDRESS(SUMPRODUCT(--('Player List'!$A$1:$W$297=$A15)*ROW('Player List'!$A$1:$W$297)),SUMPRODUCT(--('Player List'!$A$1:$W$297=$A15)*COLUMN('Player List'!$A$1:$W$297))+COLUMN(D15)-1,,,"Player List")),"")</f>
        <v/>
      </c>
      <c r="E15" s="93" t="str">
        <f ca="1">IF(AND($A15&lt;&gt;"",$A15=$A35),INDIRECT(ADDRESS(SUMPRODUCT(--('Player List'!$A$1:$W$297=$A15)*ROW('Player List'!$A$1:$W$297)),SUMPRODUCT(--('Player List'!$A$1:$W$297=$A15)*COLUMN('Player List'!$A$1:$W$297))+COLUMN(E15)-1,,,"Player List")),"")</f>
        <v/>
      </c>
      <c r="F15" s="135"/>
      <c r="G15" s="94" t="str">
        <f ca="1">IF(AND($A15&gt;0,$F15=0),"Please enter replacement player",IF($F15&lt;&gt;"",INDIRECT(ADDRESS(SUMPRODUCT(--('Player List'!$A$1:$W$297=$F15)*ROW('Player List'!$A$1:$W$297)),SUMPRODUCT(--('Player List'!$A$1:$W$297=$F15)*COLUMN('Player List'!$A$1:$W$297))+COLUMN(G15)-6,,,"Player List")),""))</f>
        <v/>
      </c>
      <c r="H15" s="95" t="str">
        <f ca="1">IF($F15&lt;&gt;"",INDIRECT(ADDRESS(SUMPRODUCT(--('Player List'!$A$1:$W$297=$F15)*ROW('Player List'!$A$1:$W$297)),SUMPRODUCT(--('Player List'!$A$1:$W$297=$F15)*COLUMN('Player List'!$A$1:$W$297))+COLUMN(H15)-6,,,"Player List")),"")</f>
        <v/>
      </c>
      <c r="I15" s="95" t="str">
        <f ca="1">IF($F15&lt;&gt;"",INDIRECT(ADDRESS(SUMPRODUCT(--('Player List'!$A$1:$W$297=$F15)*ROW('Player List'!$A$1:$W$297)),SUMPRODUCT(--('Player List'!$A$1:$W$297=$F15)*COLUMN('Player List'!$A$1:$W$297))+COLUMN(I15)-6,,,"Player List")),"")</f>
        <v/>
      </c>
      <c r="J15" s="96" t="str">
        <f ca="1">IF($F15&lt;&gt;"",INDIRECT(ADDRESS(SUMPRODUCT(--('Player List'!$A$1:$W$297=$F15)*ROW('Player List'!$A$1:$W$297)),SUMPRODUCT(--('Player List'!$A$1:$W$297=$F15)*COLUMN('Player List'!$A$1:$W$297))+COLUMN(J15)-6,,,"Player List")),"")</f>
        <v/>
      </c>
      <c r="L15" s="100"/>
      <c r="M15" s="100"/>
      <c r="N15" s="100"/>
      <c r="O15" s="83"/>
      <c r="P15" s="83"/>
      <c r="Q15" s="83"/>
    </row>
    <row r="16" spans="1:17" s="76" customFormat="1" ht="17.399999999999999">
      <c r="A16" s="101" t="s">
        <v>33</v>
      </c>
      <c r="B16" s="101"/>
      <c r="C16" s="101"/>
      <c r="D16" s="101"/>
      <c r="E16" s="101"/>
      <c r="F16" s="101"/>
      <c r="G16" s="101"/>
      <c r="H16" s="101"/>
      <c r="I16" s="101"/>
      <c r="J16" s="102"/>
      <c r="L16" s="103"/>
    </row>
    <row r="17" spans="1:13" s="83" customFormat="1" ht="15.6">
      <c r="A17" s="80" t="s">
        <v>34</v>
      </c>
      <c r="B17" s="81"/>
      <c r="C17" s="81"/>
      <c r="D17" s="81"/>
      <c r="E17" s="82"/>
      <c r="F17" s="80" t="s">
        <v>35</v>
      </c>
      <c r="G17" s="81"/>
      <c r="H17" s="81"/>
      <c r="I17" s="81"/>
      <c r="J17" s="82"/>
      <c r="L17" s="104"/>
      <c r="M17" s="105"/>
    </row>
    <row r="18" spans="1:13" s="106" customFormat="1" ht="15.6">
      <c r="A18" s="84" t="s">
        <v>17</v>
      </c>
      <c r="B18" s="84" t="s">
        <v>1</v>
      </c>
      <c r="C18" s="84" t="s">
        <v>18</v>
      </c>
      <c r="D18" s="84" t="s">
        <v>3</v>
      </c>
      <c r="E18" s="85" t="s">
        <v>19</v>
      </c>
      <c r="F18" s="84" t="s">
        <v>17</v>
      </c>
      <c r="G18" s="84" t="s">
        <v>1</v>
      </c>
      <c r="H18" s="84" t="s">
        <v>18</v>
      </c>
      <c r="I18" s="84" t="s">
        <v>3</v>
      </c>
      <c r="J18" s="85" t="s">
        <v>19</v>
      </c>
      <c r="L18" s="104" t="str">
        <f ca="1">IF($L$19&amp;$L$20&amp;$L$21&amp;$L$22&amp;$L$23&amp;$L$24&amp;$L$25&amp;$L$26&amp;$L$27&amp;$L$28&amp;$L$29&gt;"","Warning:  Your proposed team is not legal because:","")</f>
        <v/>
      </c>
      <c r="M18" s="105"/>
    </row>
    <row r="19" spans="1:13" s="110" customFormat="1" ht="13.2" customHeight="1">
      <c r="A19" s="107"/>
      <c r="B19" s="92" t="str">
        <f ca="1">IF($A19&lt;&gt;"",INDIRECT(ADDRESS(SUMPRODUCT(--('Player List'!$A$1:$W$297=$A19)*ROW('Player List'!$A$1:$W$297)),SUMPRODUCT(--('Player List'!$A$1:$W$297=$A19)*COLUMN('Player List'!$A$1:$W$297))+COLUMN(B19)-1,,,"Player List")),"")</f>
        <v/>
      </c>
      <c r="C19" s="92" t="str">
        <f ca="1">IF($A19&lt;&gt;"",INDIRECT(ADDRESS(SUMPRODUCT(--('Player List'!$A$1:$W$297=$A19)*ROW('Player List'!$A$1:$W$297)),SUMPRODUCT(--('Player List'!$A$1:$W$297=$A19)*COLUMN('Player List'!$A$1:$W$297))+COLUMN(C19)-1,,,"Player List")),"")</f>
        <v/>
      </c>
      <c r="D19" s="92" t="str">
        <f ca="1">IF($A19&lt;&gt;"",INDIRECT(ADDRESS(SUMPRODUCT(--('Player List'!$A$1:$W$297=$A19)*ROW('Player List'!$A$1:$W$297)),SUMPRODUCT(--('Player List'!$A$1:$W$297=$A19)*COLUMN('Player List'!$A$1:$W$297))+COLUMN(D19)-1,,,"Player List")),"")</f>
        <v/>
      </c>
      <c r="E19" s="108" t="str">
        <f ca="1">IF($A19&lt;&gt;"",INDIRECT(ADDRESS(SUMPRODUCT(--('Player List'!$A$1:$W$297=$A19)*ROW('Player List'!$A$1:$W$297)),SUMPRODUCT(--('Player List'!$A$1:$W$297=$A19)*COLUMN('Player List'!$A$1:$W$297))+COLUMN(E19)-1,,,"Player List")),"")</f>
        <v/>
      </c>
      <c r="F19" s="109" t="str">
        <f>IF(ISNUMBER($A19),IF(ISNA(MATCH(A19,$A$9:$A$12,0)),A19,VLOOKUP(A19,$A$9:$F$12,6,FALSE)),"")</f>
        <v/>
      </c>
      <c r="G19" s="94" t="str">
        <f>IF(ISNUMBER($A19),IF(ISNA(MATCH($A19,$A$9:$A$12,0)),B19,VLOOKUP($F19,$F$9:$J$12,MATCH(G$18,$F$8:$J$8,0),FALSE)),"")</f>
        <v/>
      </c>
      <c r="H19" s="94" t="str">
        <f t="shared" ref="H19:J33" si="0">IF(ISNUMBER($A19),IF(ISNA(MATCH($A19,$A$9:$A$12,0)),C19,VLOOKUP($F19,$F$9:$J$12,MATCH(H$18,$F$8:$J$8,0),FALSE)),"")</f>
        <v/>
      </c>
      <c r="I19" s="94" t="str">
        <f t="shared" si="0"/>
        <v/>
      </c>
      <c r="J19" s="96" t="str">
        <f t="shared" si="0"/>
        <v/>
      </c>
      <c r="L19" s="105" t="str">
        <f ca="1">IF(COUNTIF($G$9:$G$15,"Please enter replacement player")+COUNTIF($B$9:$B$15,"Please enter a player to be replaced")&gt;0,"Your Transfer Form is not yet complete","")</f>
        <v/>
      </c>
      <c r="M19" s="105"/>
    </row>
    <row r="20" spans="1:13" s="110" customFormat="1" ht="13.2" customHeight="1">
      <c r="A20" s="107"/>
      <c r="B20" s="92" t="str">
        <f ca="1">IF($A20&lt;&gt;"",INDIRECT(ADDRESS(SUMPRODUCT(--('Player List'!$A$1:$W$297=$A20)*ROW('Player List'!$A$1:$W$297)),SUMPRODUCT(--('Player List'!$A$1:$W$297=$A20)*COLUMN('Player List'!$A$1:$W$297))+COLUMN(B20)-1,,,"Player List")),"")</f>
        <v/>
      </c>
      <c r="C20" s="92" t="str">
        <f ca="1">IF($A20&lt;&gt;"",INDIRECT(ADDRESS(SUMPRODUCT(--('Player List'!$A$1:$W$297=$A20)*ROW('Player List'!$A$1:$W$297)),SUMPRODUCT(--('Player List'!$A$1:$W$297=$A20)*COLUMN('Player List'!$A$1:$W$297))+COLUMN(C20)-1,,,"Player List")),"")</f>
        <v/>
      </c>
      <c r="D20" s="92" t="str">
        <f ca="1">IF($A20&lt;&gt;"",INDIRECT(ADDRESS(SUMPRODUCT(--('Player List'!$A$1:$W$297=$A20)*ROW('Player List'!$A$1:$W$297)),SUMPRODUCT(--('Player List'!$A$1:$W$297=$A20)*COLUMN('Player List'!$A$1:$W$297))+COLUMN(D20)-1,,,"Player List")),"")</f>
        <v/>
      </c>
      <c r="E20" s="108" t="str">
        <f ca="1">IF($A20&lt;&gt;"",INDIRECT(ADDRESS(SUMPRODUCT(--('Player List'!$A$1:$W$297=$A20)*ROW('Player List'!$A$1:$W$297)),SUMPRODUCT(--('Player List'!$A$1:$W$297=$A20)*COLUMN('Player List'!$A$1:$W$297))+COLUMN(E20)-1,,,"Player List")),"")</f>
        <v/>
      </c>
      <c r="F20" s="109" t="str">
        <f>IF(ISNUMBER($A20),IF(ISNA(MATCH(A20,$A$9:$A$12,0)),A20,VLOOKUP(A20,$A$9:$F$12,6,FALSE)),"")</f>
        <v/>
      </c>
      <c r="G20" s="94" t="str">
        <f t="shared" ref="G20:G33" si="1">IF(ISNUMBER($A20),IF(ISNA(MATCH($A20,$A$9:$A$12,0)),B20,VLOOKUP($F20,$F$9:$J$12,MATCH(G$18,$F$8:$J$8,0),FALSE)),"")</f>
        <v/>
      </c>
      <c r="H20" s="94" t="str">
        <f t="shared" si="0"/>
        <v/>
      </c>
      <c r="I20" s="94" t="str">
        <f t="shared" si="0"/>
        <v/>
      </c>
      <c r="J20" s="96" t="str">
        <f t="shared" si="0"/>
        <v/>
      </c>
      <c r="L20" s="105" t="str">
        <f>IF(COUNT($F$19:$F$33)+COUNT($F$35)=16,IF($G$37="Error","You have duplicated a player",""),"")</f>
        <v/>
      </c>
      <c r="M20" s="105"/>
    </row>
    <row r="21" spans="1:13" s="110" customFormat="1" ht="13.2" customHeight="1">
      <c r="A21" s="107"/>
      <c r="B21" s="92" t="str">
        <f ca="1">IF($A21&lt;&gt;"",INDIRECT(ADDRESS(SUMPRODUCT(--('Player List'!$A$1:$W$297=$A21)*ROW('Player List'!$A$1:$W$297)),SUMPRODUCT(--('Player List'!$A$1:$W$297=$A21)*COLUMN('Player List'!$A$1:$W$297))+COLUMN(B21)-1,,,"Player List")),"")</f>
        <v/>
      </c>
      <c r="C21" s="92" t="str">
        <f ca="1">IF($A21&lt;&gt;"",INDIRECT(ADDRESS(SUMPRODUCT(--('Player List'!$A$1:$W$297=$A21)*ROW('Player List'!$A$1:$W$297)),SUMPRODUCT(--('Player List'!$A$1:$W$297=$A21)*COLUMN('Player List'!$A$1:$W$297))+COLUMN(C21)-1,,,"Player List")),"")</f>
        <v/>
      </c>
      <c r="D21" s="92" t="str">
        <f ca="1">IF($A21&lt;&gt;"",INDIRECT(ADDRESS(SUMPRODUCT(--('Player List'!$A$1:$W$297=$A21)*ROW('Player List'!$A$1:$W$297)),SUMPRODUCT(--('Player List'!$A$1:$W$297=$A21)*COLUMN('Player List'!$A$1:$W$297))+COLUMN(D21)-1,,,"Player List")),"")</f>
        <v/>
      </c>
      <c r="E21" s="108" t="str">
        <f ca="1">IF($A21&lt;&gt;"",INDIRECT(ADDRESS(SUMPRODUCT(--('Player List'!$A$1:$W$297=$A21)*ROW('Player List'!$A$1:$W$297)),SUMPRODUCT(--('Player List'!$A$1:$W$297=$A21)*COLUMN('Player List'!$A$1:$W$297))+COLUMN(E21)-1,,,"Player List")),"")</f>
        <v/>
      </c>
      <c r="F21" s="109" t="str">
        <f>IF(ISNUMBER($A21),IF(ISNA(MATCH(A21,$A$9:$A$12,0)),A21,VLOOKUP(A21,$A$9:$F$12,6,FALSE)),"")</f>
        <v/>
      </c>
      <c r="G21" s="94" t="str">
        <f t="shared" si="1"/>
        <v/>
      </c>
      <c r="H21" s="94" t="str">
        <f t="shared" si="0"/>
        <v/>
      </c>
      <c r="I21" s="94" t="str">
        <f t="shared" si="0"/>
        <v/>
      </c>
      <c r="J21" s="96" t="str">
        <f t="shared" si="0"/>
        <v/>
      </c>
      <c r="L21" s="105" t="str">
        <f>IF(COUNT($F$19:$F$33)+COUNT($F$35)=16,IF($H$37="Error","You have selected an illegal formation",""),"")</f>
        <v/>
      </c>
      <c r="M21" s="105"/>
    </row>
    <row r="22" spans="1:13" s="110" customFormat="1" ht="13.2" customHeight="1">
      <c r="A22" s="107"/>
      <c r="B22" s="92" t="str">
        <f ca="1">IF($A22&lt;&gt;"",INDIRECT(ADDRESS(SUMPRODUCT(--('Player List'!$A$1:$W$297=$A22)*ROW('Player List'!$A$1:$W$297)),SUMPRODUCT(--('Player List'!$A$1:$W$297=$A22)*COLUMN('Player List'!$A$1:$W$297))+COLUMN(B22)-1,,,"Player List")),"")</f>
        <v/>
      </c>
      <c r="C22" s="92" t="str">
        <f ca="1">IF($A22&lt;&gt;"",INDIRECT(ADDRESS(SUMPRODUCT(--('Player List'!$A$1:$W$297=$A22)*ROW('Player List'!$A$1:$W$297)),SUMPRODUCT(--('Player List'!$A$1:$W$297=$A22)*COLUMN('Player List'!$A$1:$W$297))+COLUMN(C22)-1,,,"Player List")),"")</f>
        <v/>
      </c>
      <c r="D22" s="92" t="str">
        <f ca="1">IF($A22&lt;&gt;"",INDIRECT(ADDRESS(SUMPRODUCT(--('Player List'!$A$1:$W$297=$A22)*ROW('Player List'!$A$1:$W$297)),SUMPRODUCT(--('Player List'!$A$1:$W$297=$A22)*COLUMN('Player List'!$A$1:$W$297))+COLUMN(D22)-1,,,"Player List")),"")</f>
        <v/>
      </c>
      <c r="E22" s="108" t="str">
        <f ca="1">IF($A22&lt;&gt;"",INDIRECT(ADDRESS(SUMPRODUCT(--('Player List'!$A$1:$W$297=$A22)*ROW('Player List'!$A$1:$W$297)),SUMPRODUCT(--('Player List'!$A$1:$W$297=$A22)*COLUMN('Player List'!$A$1:$W$297))+COLUMN(E22)-1,,,"Player List")),"")</f>
        <v/>
      </c>
      <c r="F22" s="109" t="str">
        <f t="shared" ref="F22:F33" si="2">IF(ISNUMBER($A22),IF(ISNA(MATCH(A22,$A$9:$A$12,0)),A22,VLOOKUP(A22,$A$9:$F$12,6,FALSE)),"")</f>
        <v/>
      </c>
      <c r="G22" s="94" t="str">
        <f t="shared" si="1"/>
        <v/>
      </c>
      <c r="H22" s="94" t="str">
        <f t="shared" si="0"/>
        <v/>
      </c>
      <c r="I22" s="94" t="str">
        <f t="shared" si="0"/>
        <v/>
      </c>
      <c r="J22" s="96" t="str">
        <f t="shared" si="0"/>
        <v/>
      </c>
      <c r="L22" s="105" t="str">
        <f>IF(COUNT($F$19:$F$33)+COUNT($F$35)=16,IF($I$37="Error","You have more than "&amp;N15&amp;" players from one team",""),"")</f>
        <v/>
      </c>
      <c r="M22" s="105"/>
    </row>
    <row r="23" spans="1:13" s="110" customFormat="1" ht="13.2" customHeight="1">
      <c r="A23" s="107"/>
      <c r="B23" s="92" t="str">
        <f ca="1">IF($A23&lt;&gt;"",INDIRECT(ADDRESS(SUMPRODUCT(--('Player List'!$A$1:$W$297=$A23)*ROW('Player List'!$A$1:$W$297)),SUMPRODUCT(--('Player List'!$A$1:$W$297=$A23)*COLUMN('Player List'!$A$1:$W$297))+COLUMN(B23)-1,,,"Player List")),"")</f>
        <v/>
      </c>
      <c r="C23" s="92" t="str">
        <f ca="1">IF($A23&lt;&gt;"",INDIRECT(ADDRESS(SUMPRODUCT(--('Player List'!$A$1:$W$297=$A23)*ROW('Player List'!$A$1:$W$297)),SUMPRODUCT(--('Player List'!$A$1:$W$297=$A23)*COLUMN('Player List'!$A$1:$W$297))+COLUMN(C23)-1,,,"Player List")),"")</f>
        <v/>
      </c>
      <c r="D23" s="92" t="str">
        <f ca="1">IF($A23&lt;&gt;"",INDIRECT(ADDRESS(SUMPRODUCT(--('Player List'!$A$1:$W$297=$A23)*ROW('Player List'!$A$1:$W$297)),SUMPRODUCT(--('Player List'!$A$1:$W$297=$A23)*COLUMN('Player List'!$A$1:$W$297))+COLUMN(D23)-1,,,"Player List")),"")</f>
        <v/>
      </c>
      <c r="E23" s="108" t="str">
        <f ca="1">IF($A23&lt;&gt;"",INDIRECT(ADDRESS(SUMPRODUCT(--('Player List'!$A$1:$W$297=$A23)*ROW('Player List'!$A$1:$W$297)),SUMPRODUCT(--('Player List'!$A$1:$W$297=$A23)*COLUMN('Player List'!$A$1:$W$297))+COLUMN(E23)-1,,,"Player List")),"")</f>
        <v/>
      </c>
      <c r="F23" s="109" t="str">
        <f t="shared" si="2"/>
        <v/>
      </c>
      <c r="G23" s="94" t="str">
        <f t="shared" si="1"/>
        <v/>
      </c>
      <c r="H23" s="94" t="str">
        <f t="shared" si="0"/>
        <v/>
      </c>
      <c r="I23" s="94" t="str">
        <f t="shared" si="0"/>
        <v/>
      </c>
      <c r="J23" s="96" t="str">
        <f t="shared" si="0"/>
        <v/>
      </c>
      <c r="L23" s="105" t="str">
        <f>IF(COUNT($F$19:$F$33)+COUNT($F$35)=16,IF($J$37="Error","Your team exceeds the maximum price",""),"")</f>
        <v/>
      </c>
      <c r="M23" s="105"/>
    </row>
    <row r="24" spans="1:13" s="110" customFormat="1" ht="13.2" customHeight="1">
      <c r="A24" s="107"/>
      <c r="B24" s="92" t="str">
        <f ca="1">IF($A24&lt;&gt;"",INDIRECT(ADDRESS(SUMPRODUCT(--('Player List'!$A$1:$W$297=$A24)*ROW('Player List'!$A$1:$W$297)),SUMPRODUCT(--('Player List'!$A$1:$W$297=$A24)*COLUMN('Player List'!$A$1:$W$297))+COLUMN(B24)-1,,,"Player List")),"")</f>
        <v/>
      </c>
      <c r="C24" s="92" t="str">
        <f ca="1">IF($A24&lt;&gt;"",INDIRECT(ADDRESS(SUMPRODUCT(--('Player List'!$A$1:$W$297=$A24)*ROW('Player List'!$A$1:$W$297)),SUMPRODUCT(--('Player List'!$A$1:$W$297=$A24)*COLUMN('Player List'!$A$1:$W$297))+COLUMN(C24)-1,,,"Player List")),"")</f>
        <v/>
      </c>
      <c r="D24" s="92" t="str">
        <f ca="1">IF($A24&lt;&gt;"",INDIRECT(ADDRESS(SUMPRODUCT(--('Player List'!$A$1:$W$297=$A24)*ROW('Player List'!$A$1:$W$297)),SUMPRODUCT(--('Player List'!$A$1:$W$297=$A24)*COLUMN('Player List'!$A$1:$W$297))+COLUMN(D24)-1,,,"Player List")),"")</f>
        <v/>
      </c>
      <c r="E24" s="108" t="str">
        <f ca="1">IF($A24&lt;&gt;"",INDIRECT(ADDRESS(SUMPRODUCT(--('Player List'!$A$1:$W$297=$A24)*ROW('Player List'!$A$1:$W$297)),SUMPRODUCT(--('Player List'!$A$1:$W$297=$A24)*COLUMN('Player List'!$A$1:$W$297))+COLUMN(E24)-1,,,"Player List")),"")</f>
        <v/>
      </c>
      <c r="F24" s="109" t="str">
        <f t="shared" si="2"/>
        <v/>
      </c>
      <c r="G24" s="94" t="str">
        <f t="shared" si="1"/>
        <v/>
      </c>
      <c r="H24" s="94" t="str">
        <f t="shared" si="0"/>
        <v/>
      </c>
      <c r="I24" s="94" t="str">
        <f t="shared" si="0"/>
        <v/>
      </c>
      <c r="J24" s="96" t="str">
        <f t="shared" si="0"/>
        <v/>
      </c>
      <c r="L24" s="105" t="str">
        <f ca="1">IF(L19&gt;"","Error: You must have the same number of players transferred out and in","")</f>
        <v/>
      </c>
      <c r="M24" s="105"/>
    </row>
    <row r="25" spans="1:13" s="110" customFormat="1" ht="13.2" customHeight="1">
      <c r="A25" s="107"/>
      <c r="B25" s="92" t="str">
        <f ca="1">IF($A25&lt;&gt;"",INDIRECT(ADDRESS(SUMPRODUCT(--('Player List'!$A$1:$W$297=$A25)*ROW('Player List'!$A$1:$W$297)),SUMPRODUCT(--('Player List'!$A$1:$W$297=$A25)*COLUMN('Player List'!$A$1:$W$297))+COLUMN(B25)-1,,,"Player List")),"")</f>
        <v/>
      </c>
      <c r="C25" s="92" t="str">
        <f ca="1">IF($A25&lt;&gt;"",INDIRECT(ADDRESS(SUMPRODUCT(--('Player List'!$A$1:$W$297=$A25)*ROW('Player List'!$A$1:$W$297)),SUMPRODUCT(--('Player List'!$A$1:$W$297=$A25)*COLUMN('Player List'!$A$1:$W$297))+COLUMN(C25)-1,,,"Player List")),"")</f>
        <v/>
      </c>
      <c r="D25" s="92" t="str">
        <f ca="1">IF($A25&lt;&gt;"",INDIRECT(ADDRESS(SUMPRODUCT(--('Player List'!$A$1:$W$297=$A25)*ROW('Player List'!$A$1:$W$297)),SUMPRODUCT(--('Player List'!$A$1:$W$297=$A25)*COLUMN('Player List'!$A$1:$W$297))+COLUMN(D25)-1,,,"Player List")),"")</f>
        <v/>
      </c>
      <c r="E25" s="108" t="str">
        <f ca="1">IF($A25&lt;&gt;"",INDIRECT(ADDRESS(SUMPRODUCT(--('Player List'!$A$1:$W$297=$A25)*ROW('Player List'!$A$1:$W$297)),SUMPRODUCT(--('Player List'!$A$1:$W$297=$A25)*COLUMN('Player List'!$A$1:$W$297))+COLUMN(E25)-1,,,"Player List")),"")</f>
        <v/>
      </c>
      <c r="F25" s="109" t="str">
        <f t="shared" si="2"/>
        <v/>
      </c>
      <c r="G25" s="94" t="str">
        <f t="shared" si="1"/>
        <v/>
      </c>
      <c r="H25" s="94" t="str">
        <f t="shared" si="0"/>
        <v/>
      </c>
      <c r="I25" s="94" t="str">
        <f t="shared" si="0"/>
        <v/>
      </c>
      <c r="J25" s="96" t="str">
        <f t="shared" si="0"/>
        <v/>
      </c>
      <c r="L25" s="105" t="str">
        <f>IF(AND(COUNT($A$19:$A$33)+COUNT($A$35)&lt;16,COUNT($A$9:$A$12)&gt;0),"Error: You have not entered a Star Player","")</f>
        <v/>
      </c>
      <c r="M25" s="105"/>
    </row>
    <row r="26" spans="1:13" s="110" customFormat="1" ht="13.2" customHeight="1">
      <c r="A26" s="107"/>
      <c r="B26" s="92" t="str">
        <f ca="1">IF($A26&lt;&gt;"",INDIRECT(ADDRESS(SUMPRODUCT(--('Player List'!$A$1:$W$297=$A26)*ROW('Player List'!$A$1:$W$297)),SUMPRODUCT(--('Player List'!$A$1:$W$297=$A26)*COLUMN('Player List'!$A$1:$W$297))+COLUMN(B26)-1,,,"Player List")),"")</f>
        <v/>
      </c>
      <c r="C26" s="92" t="str">
        <f ca="1">IF($A26&lt;&gt;"",INDIRECT(ADDRESS(SUMPRODUCT(--('Player List'!$A$1:$W$297=$A26)*ROW('Player List'!$A$1:$W$297)),SUMPRODUCT(--('Player List'!$A$1:$W$297=$A26)*COLUMN('Player List'!$A$1:$W$297))+COLUMN(C26)-1,,,"Player List")),"")</f>
        <v/>
      </c>
      <c r="D26" s="92" t="str">
        <f ca="1">IF($A26&lt;&gt;"",INDIRECT(ADDRESS(SUMPRODUCT(--('Player List'!$A$1:$W$297=$A26)*ROW('Player List'!$A$1:$W$297)),SUMPRODUCT(--('Player List'!$A$1:$W$297=$A26)*COLUMN('Player List'!$A$1:$W$297))+COLUMN(D26)-1,,,"Player List")),"")</f>
        <v/>
      </c>
      <c r="E26" s="108" t="str">
        <f ca="1">IF($A26&lt;&gt;"",INDIRECT(ADDRESS(SUMPRODUCT(--('Player List'!$A$1:$W$297=$A26)*ROW('Player List'!$A$1:$W$297)),SUMPRODUCT(--('Player List'!$A$1:$W$297=$A26)*COLUMN('Player List'!$A$1:$W$297))+COLUMN(E26)-1,,,"Player List")),"")</f>
        <v/>
      </c>
      <c r="F26" s="109" t="str">
        <f t="shared" si="2"/>
        <v/>
      </c>
      <c r="G26" s="94" t="str">
        <f t="shared" si="1"/>
        <v/>
      </c>
      <c r="H26" s="94" t="str">
        <f t="shared" si="0"/>
        <v/>
      </c>
      <c r="I26" s="94" t="str">
        <f t="shared" si="0"/>
        <v/>
      </c>
      <c r="J26" s="96" t="str">
        <f t="shared" si="0"/>
        <v/>
      </c>
      <c r="L26" s="105" t="str">
        <f t="array" ref="L26">IF(MAX(COUNTIF($A$9:$A$12,$A$9:$A$12))&gt;1,"Error: You have duplicated a player to be taken out","")</f>
        <v/>
      </c>
      <c r="M26" s="105"/>
    </row>
    <row r="27" spans="1:13" s="110" customFormat="1" ht="13.2" customHeight="1">
      <c r="A27" s="107"/>
      <c r="B27" s="92" t="str">
        <f ca="1">IF($A27&lt;&gt;"",INDIRECT(ADDRESS(SUMPRODUCT(--('Player List'!$A$1:$W$297=$A27)*ROW('Player List'!$A$1:$W$297)),SUMPRODUCT(--('Player List'!$A$1:$W$297=$A27)*COLUMN('Player List'!$A$1:$W$297))+COLUMN(B27)-1,,,"Player List")),"")</f>
        <v/>
      </c>
      <c r="C27" s="92" t="str">
        <f ca="1">IF($A27&lt;&gt;"",INDIRECT(ADDRESS(SUMPRODUCT(--('Player List'!$A$1:$W$297=$A27)*ROW('Player List'!$A$1:$W$297)),SUMPRODUCT(--('Player List'!$A$1:$W$297=$A27)*COLUMN('Player List'!$A$1:$W$297))+COLUMN(C27)-1,,,"Player List")),"")</f>
        <v/>
      </c>
      <c r="D27" s="92" t="str">
        <f ca="1">IF($A27&lt;&gt;"",INDIRECT(ADDRESS(SUMPRODUCT(--('Player List'!$A$1:$W$297=$A27)*ROW('Player List'!$A$1:$W$297)),SUMPRODUCT(--('Player List'!$A$1:$W$297=$A27)*COLUMN('Player List'!$A$1:$W$297))+COLUMN(D27)-1,,,"Player List")),"")</f>
        <v/>
      </c>
      <c r="E27" s="108" t="str">
        <f ca="1">IF($A27&lt;&gt;"",INDIRECT(ADDRESS(SUMPRODUCT(--('Player List'!$A$1:$W$297=$A27)*ROW('Player List'!$A$1:$W$297)),SUMPRODUCT(--('Player List'!$A$1:$W$297=$A27)*COLUMN('Player List'!$A$1:$W$297))+COLUMN(E27)-1,,,"Player List")),"")</f>
        <v/>
      </c>
      <c r="F27" s="109" t="str">
        <f t="shared" si="2"/>
        <v/>
      </c>
      <c r="G27" s="94" t="str">
        <f t="shared" si="1"/>
        <v/>
      </c>
      <c r="H27" s="94" t="str">
        <f t="shared" si="0"/>
        <v/>
      </c>
      <c r="I27" s="94" t="str">
        <f t="shared" si="0"/>
        <v/>
      </c>
      <c r="J27" s="96" t="str">
        <f t="shared" si="0"/>
        <v/>
      </c>
      <c r="L27" s="111"/>
      <c r="M27" s="111"/>
    </row>
    <row r="28" spans="1:13" s="110" customFormat="1" ht="13.2" customHeight="1">
      <c r="A28" s="107"/>
      <c r="B28" s="92" t="str">
        <f ca="1">IF($A28&lt;&gt;"",INDIRECT(ADDRESS(SUMPRODUCT(--('Player List'!$A$1:$W$297=$A28)*ROW('Player List'!$A$1:$W$297)),SUMPRODUCT(--('Player List'!$A$1:$W$297=$A28)*COLUMN('Player List'!$A$1:$W$297))+COLUMN(B28)-1,,,"Player List")),"")</f>
        <v/>
      </c>
      <c r="C28" s="92" t="str">
        <f ca="1">IF($A28&lt;&gt;"",INDIRECT(ADDRESS(SUMPRODUCT(--('Player List'!$A$1:$W$297=$A28)*ROW('Player List'!$A$1:$W$297)),SUMPRODUCT(--('Player List'!$A$1:$W$297=$A28)*COLUMN('Player List'!$A$1:$W$297))+COLUMN(C28)-1,,,"Player List")),"")</f>
        <v/>
      </c>
      <c r="D28" s="92" t="str">
        <f ca="1">IF($A28&lt;&gt;"",INDIRECT(ADDRESS(SUMPRODUCT(--('Player List'!$A$1:$W$297=$A28)*ROW('Player List'!$A$1:$W$297)),SUMPRODUCT(--('Player List'!$A$1:$W$297=$A28)*COLUMN('Player List'!$A$1:$W$297))+COLUMN(D28)-1,,,"Player List")),"")</f>
        <v/>
      </c>
      <c r="E28" s="108" t="str">
        <f ca="1">IF($A28&lt;&gt;"",INDIRECT(ADDRESS(SUMPRODUCT(--('Player List'!$A$1:$W$297=$A28)*ROW('Player List'!$A$1:$W$297)),SUMPRODUCT(--('Player List'!$A$1:$W$297=$A28)*COLUMN('Player List'!$A$1:$W$297))+COLUMN(E28)-1,,,"Player List")),"")</f>
        <v/>
      </c>
      <c r="F28" s="109" t="str">
        <f t="shared" si="2"/>
        <v/>
      </c>
      <c r="G28" s="94" t="str">
        <f t="shared" si="1"/>
        <v/>
      </c>
      <c r="H28" s="94" t="str">
        <f t="shared" si="0"/>
        <v/>
      </c>
      <c r="I28" s="94" t="str">
        <f t="shared" si="0"/>
        <v/>
      </c>
      <c r="J28" s="96" t="str">
        <f t="shared" si="0"/>
        <v/>
      </c>
      <c r="L28" s="112" t="str">
        <f>IF(ISNUMBER(FIND("*",_xlfn.TEXTJOIN("",TRUE,$G$19:$G$33))),"Note:  Your proposed team includes player(s) not currently eligible to score points in the league","")</f>
        <v/>
      </c>
      <c r="M28" s="112"/>
    </row>
    <row r="29" spans="1:13" s="110" customFormat="1" ht="13.2" customHeight="1">
      <c r="A29" s="107"/>
      <c r="B29" s="92" t="str">
        <f ca="1">IF($A29&lt;&gt;"",INDIRECT(ADDRESS(SUMPRODUCT(--('Player List'!$A$1:$W$297=$A29)*ROW('Player List'!$A$1:$W$297)),SUMPRODUCT(--('Player List'!$A$1:$W$297=$A29)*COLUMN('Player List'!$A$1:$W$297))+COLUMN(B29)-1,,,"Player List")),"")</f>
        <v/>
      </c>
      <c r="C29" s="92" t="str">
        <f ca="1">IF($A29&lt;&gt;"",INDIRECT(ADDRESS(SUMPRODUCT(--('Player List'!$A$1:$W$297=$A29)*ROW('Player List'!$A$1:$W$297)),SUMPRODUCT(--('Player List'!$A$1:$W$297=$A29)*COLUMN('Player List'!$A$1:$W$297))+COLUMN(C29)-1,,,"Player List")),"")</f>
        <v/>
      </c>
      <c r="D29" s="92" t="str">
        <f ca="1">IF($A29&lt;&gt;"",INDIRECT(ADDRESS(SUMPRODUCT(--('Player List'!$A$1:$W$297=$A29)*ROW('Player List'!$A$1:$W$297)),SUMPRODUCT(--('Player List'!$A$1:$W$297=$A29)*COLUMN('Player List'!$A$1:$W$297))+COLUMN(D29)-1,,,"Player List")),"")</f>
        <v/>
      </c>
      <c r="E29" s="108" t="str">
        <f ca="1">IF($A29&lt;&gt;"",INDIRECT(ADDRESS(SUMPRODUCT(--('Player List'!$A$1:$W$297=$A29)*ROW('Player List'!$A$1:$W$297)),SUMPRODUCT(--('Player List'!$A$1:$W$297=$A29)*COLUMN('Player List'!$A$1:$W$297))+COLUMN(E29)-1,,,"Player List")),"")</f>
        <v/>
      </c>
      <c r="F29" s="109" t="str">
        <f t="shared" si="2"/>
        <v/>
      </c>
      <c r="G29" s="94" t="str">
        <f t="shared" si="1"/>
        <v/>
      </c>
      <c r="H29" s="94" t="str">
        <f t="shared" si="0"/>
        <v/>
      </c>
      <c r="I29" s="94" t="str">
        <f t="shared" si="0"/>
        <v/>
      </c>
      <c r="J29" s="96" t="str">
        <f t="shared" si="0"/>
        <v/>
      </c>
    </row>
    <row r="30" spans="1:13" s="110" customFormat="1" ht="13.2" customHeight="1">
      <c r="A30" s="107"/>
      <c r="B30" s="92" t="str">
        <f ca="1">IF($A30&lt;&gt;"",INDIRECT(ADDRESS(SUMPRODUCT(--('Player List'!$A$1:$W$297=$A30)*ROW('Player List'!$A$1:$W$297)),SUMPRODUCT(--('Player List'!$A$1:$W$297=$A30)*COLUMN('Player List'!$A$1:$W$297))+COLUMN(B30)-1,,,"Player List")),"")</f>
        <v/>
      </c>
      <c r="C30" s="92" t="str">
        <f ca="1">IF($A30&lt;&gt;"",INDIRECT(ADDRESS(SUMPRODUCT(--('Player List'!$A$1:$W$297=$A30)*ROW('Player List'!$A$1:$W$297)),SUMPRODUCT(--('Player List'!$A$1:$W$297=$A30)*COLUMN('Player List'!$A$1:$W$297))+COLUMN(C30)-1,,,"Player List")),"")</f>
        <v/>
      </c>
      <c r="D30" s="92" t="str">
        <f ca="1">IF($A30&lt;&gt;"",INDIRECT(ADDRESS(SUMPRODUCT(--('Player List'!$A$1:$W$297=$A30)*ROW('Player List'!$A$1:$W$297)),SUMPRODUCT(--('Player List'!$A$1:$W$297=$A30)*COLUMN('Player List'!$A$1:$W$297))+COLUMN(D30)-1,,,"Player List")),"")</f>
        <v/>
      </c>
      <c r="E30" s="108" t="str">
        <f ca="1">IF($A30&lt;&gt;"",INDIRECT(ADDRESS(SUMPRODUCT(--('Player List'!$A$1:$W$297=$A30)*ROW('Player List'!$A$1:$W$297)),SUMPRODUCT(--('Player List'!$A$1:$W$297=$A30)*COLUMN('Player List'!$A$1:$W$297))+COLUMN(E30)-1,,,"Player List")),"")</f>
        <v/>
      </c>
      <c r="F30" s="109" t="str">
        <f t="shared" si="2"/>
        <v/>
      </c>
      <c r="G30" s="94" t="str">
        <f t="shared" si="1"/>
        <v/>
      </c>
      <c r="H30" s="94" t="str">
        <f t="shared" si="0"/>
        <v/>
      </c>
      <c r="I30" s="94" t="str">
        <f t="shared" si="0"/>
        <v/>
      </c>
      <c r="J30" s="96" t="str">
        <f t="shared" si="0"/>
        <v/>
      </c>
    </row>
    <row r="31" spans="1:13" s="110" customFormat="1" ht="13.2" customHeight="1">
      <c r="A31" s="107"/>
      <c r="B31" s="92" t="str">
        <f ca="1">IF($A31&lt;&gt;"",INDIRECT(ADDRESS(SUMPRODUCT(--('Player List'!$A$1:$W$297=$A31)*ROW('Player List'!$A$1:$W$297)),SUMPRODUCT(--('Player List'!$A$1:$W$297=$A31)*COLUMN('Player List'!$A$1:$W$297))+COLUMN(B31)-1,,,"Player List")),"")</f>
        <v/>
      </c>
      <c r="C31" s="92" t="str">
        <f ca="1">IF($A31&lt;&gt;"",INDIRECT(ADDRESS(SUMPRODUCT(--('Player List'!$A$1:$W$297=$A31)*ROW('Player List'!$A$1:$W$297)),SUMPRODUCT(--('Player List'!$A$1:$W$297=$A31)*COLUMN('Player List'!$A$1:$W$297))+COLUMN(C31)-1,,,"Player List")),"")</f>
        <v/>
      </c>
      <c r="D31" s="92" t="str">
        <f ca="1">IF($A31&lt;&gt;"",INDIRECT(ADDRESS(SUMPRODUCT(--('Player List'!$A$1:$W$297=$A31)*ROW('Player List'!$A$1:$W$297)),SUMPRODUCT(--('Player List'!$A$1:$W$297=$A31)*COLUMN('Player List'!$A$1:$W$297))+COLUMN(D31)-1,,,"Player List")),"")</f>
        <v/>
      </c>
      <c r="E31" s="108" t="str">
        <f ca="1">IF($A31&lt;&gt;"",INDIRECT(ADDRESS(SUMPRODUCT(--('Player List'!$A$1:$W$297=$A31)*ROW('Player List'!$A$1:$W$297)),SUMPRODUCT(--('Player List'!$A$1:$W$297=$A31)*COLUMN('Player List'!$A$1:$W$297))+COLUMN(E31)-1,,,"Player List")),"")</f>
        <v/>
      </c>
      <c r="F31" s="109" t="str">
        <f t="shared" si="2"/>
        <v/>
      </c>
      <c r="G31" s="94" t="str">
        <f t="shared" si="1"/>
        <v/>
      </c>
      <c r="H31" s="94" t="str">
        <f t="shared" si="0"/>
        <v/>
      </c>
      <c r="I31" s="94" t="str">
        <f t="shared" si="0"/>
        <v/>
      </c>
      <c r="J31" s="96" t="str">
        <f t="shared" si="0"/>
        <v/>
      </c>
    </row>
    <row r="32" spans="1:13" s="110" customFormat="1" ht="13.2" customHeight="1">
      <c r="A32" s="107"/>
      <c r="B32" s="92" t="str">
        <f ca="1">IF($A32&lt;&gt;"",INDIRECT(ADDRESS(SUMPRODUCT(--('Player List'!$A$1:$W$297=$A32)*ROW('Player List'!$A$1:$W$297)),SUMPRODUCT(--('Player List'!$A$1:$W$297=$A32)*COLUMN('Player List'!$A$1:$W$297))+COLUMN(B32)-1,,,"Player List")),"")</f>
        <v/>
      </c>
      <c r="C32" s="92" t="str">
        <f ca="1">IF($A32&lt;&gt;"",INDIRECT(ADDRESS(SUMPRODUCT(--('Player List'!$A$1:$W$297=$A32)*ROW('Player List'!$A$1:$W$297)),SUMPRODUCT(--('Player List'!$A$1:$W$297=$A32)*COLUMN('Player List'!$A$1:$W$297))+COLUMN(C32)-1,,,"Player List")),"")</f>
        <v/>
      </c>
      <c r="D32" s="92" t="str">
        <f ca="1">IF($A32&lt;&gt;"",INDIRECT(ADDRESS(SUMPRODUCT(--('Player List'!$A$1:$W$297=$A32)*ROW('Player List'!$A$1:$W$297)),SUMPRODUCT(--('Player List'!$A$1:$W$297=$A32)*COLUMN('Player List'!$A$1:$W$297))+COLUMN(D32)-1,,,"Player List")),"")</f>
        <v/>
      </c>
      <c r="E32" s="108" t="str">
        <f ca="1">IF($A32&lt;&gt;"",INDIRECT(ADDRESS(SUMPRODUCT(--('Player List'!$A$1:$W$297=$A32)*ROW('Player List'!$A$1:$W$297)),SUMPRODUCT(--('Player List'!$A$1:$W$297=$A32)*COLUMN('Player List'!$A$1:$W$297))+COLUMN(E32)-1,,,"Player List")),"")</f>
        <v/>
      </c>
      <c r="F32" s="109" t="str">
        <f t="shared" si="2"/>
        <v/>
      </c>
      <c r="G32" s="94" t="str">
        <f t="shared" si="1"/>
        <v/>
      </c>
      <c r="H32" s="94" t="str">
        <f t="shared" si="0"/>
        <v/>
      </c>
      <c r="I32" s="94" t="str">
        <f t="shared" si="0"/>
        <v/>
      </c>
      <c r="J32" s="96" t="str">
        <f t="shared" si="0"/>
        <v/>
      </c>
    </row>
    <row r="33" spans="1:10" s="110" customFormat="1" ht="13.2" customHeight="1">
      <c r="A33" s="107"/>
      <c r="B33" s="92" t="str">
        <f ca="1">IF($A33&lt;&gt;"",INDIRECT(ADDRESS(SUMPRODUCT(--('Player List'!$A$1:$W$297=$A33)*ROW('Player List'!$A$1:$W$297)),SUMPRODUCT(--('Player List'!$A$1:$W$297=$A33)*COLUMN('Player List'!$A$1:$W$297))+COLUMN(B33)-1,,,"Player List")),"")</f>
        <v/>
      </c>
      <c r="C33" s="92" t="str">
        <f ca="1">IF($A33&lt;&gt;"",INDIRECT(ADDRESS(SUMPRODUCT(--('Player List'!$A$1:$W$297=$A33)*ROW('Player List'!$A$1:$W$297)),SUMPRODUCT(--('Player List'!$A$1:$W$297=$A33)*COLUMN('Player List'!$A$1:$W$297))+COLUMN(C33)-1,,,"Player List")),"")</f>
        <v/>
      </c>
      <c r="D33" s="92" t="str">
        <f ca="1">IF($A33&lt;&gt;"",INDIRECT(ADDRESS(SUMPRODUCT(--('Player List'!$A$1:$W$297=$A33)*ROW('Player List'!$A$1:$W$297)),SUMPRODUCT(--('Player List'!$A$1:$W$297=$A33)*COLUMN('Player List'!$A$1:$W$297))+COLUMN(D33)-1,,,"Player List")),"")</f>
        <v/>
      </c>
      <c r="E33" s="108" t="str">
        <f ca="1">IF($A33&lt;&gt;"",INDIRECT(ADDRESS(SUMPRODUCT(--('Player List'!$A$1:$W$297=$A33)*ROW('Player List'!$A$1:$W$297)),SUMPRODUCT(--('Player List'!$A$1:$W$297=$A33)*COLUMN('Player List'!$A$1:$W$297))+COLUMN(E33)-1,,,"Player List")),"")</f>
        <v/>
      </c>
      <c r="F33" s="109" t="str">
        <f t="shared" si="2"/>
        <v/>
      </c>
      <c r="G33" s="94" t="str">
        <f t="shared" si="1"/>
        <v/>
      </c>
      <c r="H33" s="94" t="str">
        <f t="shared" si="0"/>
        <v/>
      </c>
      <c r="I33" s="94" t="str">
        <f t="shared" si="0"/>
        <v/>
      </c>
      <c r="J33" s="96" t="str">
        <f t="shared" si="0"/>
        <v/>
      </c>
    </row>
    <row r="34" spans="1:10" s="83" customFormat="1" ht="15.6">
      <c r="A34" s="113" t="s">
        <v>36</v>
      </c>
      <c r="B34" s="114"/>
      <c r="C34" s="114"/>
      <c r="D34" s="114"/>
      <c r="E34" s="115"/>
      <c r="F34" s="113" t="s">
        <v>36</v>
      </c>
      <c r="G34" s="114"/>
      <c r="H34" s="114"/>
      <c r="I34" s="114"/>
      <c r="J34" s="115"/>
    </row>
    <row r="35" spans="1:10" s="110" customFormat="1" ht="13.2" customHeight="1">
      <c r="A35" s="116"/>
      <c r="B35" s="92" t="str">
        <f ca="1">IF($A35&lt;&gt;"",INDIRECT(ADDRESS(SUMPRODUCT(--('Player List'!$A$1:$W$297=$A35)*ROW('Player List'!$A$1:$W$297)),SUMPRODUCT(--('Player List'!$A$1:$W$297=$A35)*COLUMN('Player List'!$A$1:$W$297))+COLUMN(B35)-1,,,"Player List")),"")</f>
        <v/>
      </c>
      <c r="C35" s="92" t="str">
        <f ca="1">IF($A35&lt;&gt;"",INDIRECT(ADDRESS(SUMPRODUCT(--('Player List'!$A$1:$W$297=$A35)*ROW('Player List'!$A$1:$W$297)),SUMPRODUCT(--('Player List'!$A$1:$W$297=$A35)*COLUMN('Player List'!$A$1:$W$297))+COLUMN(C35)-1,,,"Player List")),"")</f>
        <v/>
      </c>
      <c r="D35" s="92" t="str">
        <f ca="1">IF($A35&lt;&gt;"",INDIRECT(ADDRESS(SUMPRODUCT(--('Player List'!$A$1:$W$297=$A35)*ROW('Player List'!$A$1:$W$297)),SUMPRODUCT(--('Player List'!$A$1:$W$297=$A35)*COLUMN('Player List'!$A$1:$W$297))+COLUMN(D35)-1,,,"Player List")),"")</f>
        <v/>
      </c>
      <c r="E35" s="108" t="str">
        <f ca="1">IF($A35&lt;&gt;"",INDIRECT(ADDRESS(SUMPRODUCT(--('Player List'!$A$1:$W$297=$A35)*ROW('Player List'!$A$1:$W$297)),SUMPRODUCT(--('Player List'!$A$1:$W$297=$A35)*COLUMN('Player List'!$A$1:$W$297))+COLUMN(E35)-1,,,"Player List")),"")</f>
        <v/>
      </c>
      <c r="F35" s="109" t="str">
        <f>IF(ISNUMBER($A35),IF(ISNUMBER($A$15),$F$15,$A35),"")</f>
        <v/>
      </c>
      <c r="G35" s="94" t="str">
        <f>IF(ISNUMBER($F35),VLOOKUP($F35,$F19:$J33,COLUMN(G35)-5,FALSE),"")</f>
        <v/>
      </c>
      <c r="H35" s="94" t="str">
        <f>IF(ISNUMBER($F35),VLOOKUP($F35,$F19:$J33,COLUMN(H35)-5,FALSE),"")</f>
        <v/>
      </c>
      <c r="I35" s="94" t="str">
        <f>IF(ISNUMBER($F35),VLOOKUP($F35,$F19:$J33,COLUMN(I35)-5,FALSE),"")</f>
        <v/>
      </c>
      <c r="J35" s="117" t="str">
        <f>IF(ISNUMBER($F35),VLOOKUP($F35,$F19:$J33,COLUMN(J35)-5,FALSE),"")</f>
        <v/>
      </c>
    </row>
    <row r="36" spans="1:10" s="83" customFormat="1" ht="15.6">
      <c r="A36" s="118" t="s">
        <v>37</v>
      </c>
      <c r="B36" s="119"/>
      <c r="C36" s="118"/>
      <c r="D36" s="118"/>
      <c r="E36" s="120">
        <f ca="1">SUM(E19:E35)</f>
        <v>0</v>
      </c>
      <c r="F36" s="118" t="s">
        <v>37</v>
      </c>
      <c r="G36" s="119"/>
      <c r="H36" s="118"/>
      <c r="I36" s="118"/>
      <c r="J36" s="120">
        <f>SUMIF(J19:J35,"&lt;&gt;#N/A")</f>
        <v>0</v>
      </c>
    </row>
    <row r="37" spans="1:10" s="83" customFormat="1" ht="15.6">
      <c r="A37" s="121" t="str">
        <f>IF(AND(COUNT(A$19:A$33)+COUNT(A$35)=16,ISNA(MATCH(A$35,A$19:A$33,0))),"Error","")</f>
        <v/>
      </c>
      <c r="B37" s="121" t="str">
        <f t="array" ref="B37">IF(MAX(COUNTIF(A19:A33,A19:A33))&gt;1,"Error","")</f>
        <v/>
      </c>
      <c r="C37" s="122" t="str">
        <f>IF(COUNT(A19:A33)=15,_xlfn.SWITCH(_xlfn.TEXTJOIN("",FALSE,D42:D44),_xlfn.TEXTJOIN("",FALSE,N10:N12),"",_xlfn.TEXTJOIN("",FALSE,O10:O12),"",_xlfn.TEXTJOIN("",FALSE,P10:P12),"",_xlfn.TEXTJOIN("",FALSE,Q10:Q12),"","Error"),"")</f>
        <v/>
      </c>
      <c r="D37" s="122" t="str">
        <f t="array" aca="1" ref="D37" ca="1">IF(AND(COUNT(A19:A33)=15,MAX(COUNTIF(D19:D33,D19:D33))&gt;N14),"Error","")</f>
        <v/>
      </c>
      <c r="E37" s="122" t="str">
        <f ca="1">IF(ISERROR(E$36),"Error",IF(E$36&gt;E$38,"Error",""))</f>
        <v/>
      </c>
      <c r="F37" s="121" t="str">
        <f>IF(AND(COUNT(F$19:F$33)+COUNT(F$35)=16,ISNA(MATCH(F$35,F$19:F$33,0))),"Error","")</f>
        <v/>
      </c>
      <c r="G37" s="121" t="str">
        <f t="array" aca="1" ref="G37" ca="1">IF(AND(COUNTIF(G9:G15,"Please enter replacement player")=0,COUNT($F19:$F35)=16,OR(MAX(COUNTIF(F19:F33,F19:F33))&gt;1)),"Error","")</f>
        <v/>
      </c>
      <c r="H37" s="122" t="str">
        <f ca="1">IF(AND(COUNTIF(G9:G15,"Please enter replacement player")=0,COUNT(F19:F35)=16),_xlfn.SWITCH(_xlfn.TEXTJOIN("",FALSE,I42:I44),_xlfn.TEXTJOIN("",FALSE,N10:N12),"",_xlfn.TEXTJOIN("",FALSE,O10:O12),"",_xlfn.TEXTJOIN("",FALSE,P10:P12),"",_xlfn.TEXTJOIN("",FALSE,Q10:Q12),"","Error"),"")</f>
        <v/>
      </c>
      <c r="I37" s="122" t="str">
        <f t="array" aca="1" ref="I37" ca="1">IF(AND(COUNTIF(G9:G15,"Please enter replacement player")=0,COUNT(F19:F35)=16,MAX(COUNTIF(I19:I33,I19:I33))&gt;N14),"Error","")</f>
        <v/>
      </c>
      <c r="J37" s="122" t="str">
        <f>IF(ISERROR(J$36),"Error",IF(J$36&gt;J$38,"Error",""))</f>
        <v/>
      </c>
    </row>
    <row r="38" spans="1:10" s="83" customFormat="1" ht="15.6">
      <c r="A38" s="87"/>
      <c r="B38" s="87" t="s">
        <v>38</v>
      </c>
      <c r="C38" s="87"/>
      <c r="D38" s="87"/>
      <c r="E38" s="120">
        <v>100</v>
      </c>
      <c r="F38" s="87"/>
      <c r="G38" s="87" t="s">
        <v>38</v>
      </c>
      <c r="H38" s="87"/>
      <c r="I38" s="87"/>
      <c r="J38" s="120">
        <f>E38</f>
        <v>100</v>
      </c>
    </row>
    <row r="39" spans="1:10" s="83" customFormat="1" ht="15.6">
      <c r="A39" s="87"/>
      <c r="B39" s="87" t="s">
        <v>39</v>
      </c>
      <c r="C39" s="87"/>
      <c r="D39" s="87"/>
      <c r="E39" s="120">
        <f ca="1">E38-E36</f>
        <v>100</v>
      </c>
      <c r="F39" s="87"/>
      <c r="G39" s="87" t="s">
        <v>39</v>
      </c>
      <c r="H39" s="87"/>
      <c r="I39" s="87"/>
      <c r="J39" s="120">
        <f>J38-J36</f>
        <v>100</v>
      </c>
    </row>
    <row r="40" spans="1:10" s="83" customFormat="1" ht="15.6">
      <c r="A40" s="87"/>
      <c r="B40" s="87"/>
      <c r="C40" s="87"/>
      <c r="D40" s="87"/>
      <c r="E40" s="87"/>
      <c r="F40" s="87"/>
      <c r="G40" s="87"/>
      <c r="H40" s="87"/>
      <c r="I40" s="87"/>
      <c r="J40" s="87"/>
    </row>
    <row r="41" spans="1:10" s="83" customFormat="1" ht="15.6">
      <c r="A41" s="87"/>
      <c r="B41" s="87" t="s">
        <v>21</v>
      </c>
      <c r="C41" s="87" t="s">
        <v>22</v>
      </c>
      <c r="D41" s="87">
        <f ca="1">COUNTIF(C$19:C$33,C41)</f>
        <v>0</v>
      </c>
      <c r="E41" s="87"/>
      <c r="F41" s="87"/>
      <c r="G41" s="87" t="s">
        <v>21</v>
      </c>
      <c r="H41" s="87" t="s">
        <v>22</v>
      </c>
      <c r="I41" s="87">
        <f>COUNTIF(H$19:H$33,H41)</f>
        <v>0</v>
      </c>
      <c r="J41" s="87"/>
    </row>
    <row r="42" spans="1:10" s="83" customFormat="1" ht="15.6">
      <c r="A42" s="87"/>
      <c r="B42" s="87" t="s">
        <v>23</v>
      </c>
      <c r="C42" s="87" t="s">
        <v>24</v>
      </c>
      <c r="D42" s="87">
        <f ca="1">COUNTIF(C$19:C$33,C42)</f>
        <v>0</v>
      </c>
      <c r="E42" s="87"/>
      <c r="F42" s="87"/>
      <c r="G42" s="87" t="s">
        <v>23</v>
      </c>
      <c r="H42" s="87" t="s">
        <v>24</v>
      </c>
      <c r="I42" s="87">
        <f>COUNTIF(H$19:H$33,H42)</f>
        <v>0</v>
      </c>
      <c r="J42" s="87"/>
    </row>
    <row r="43" spans="1:10" s="83" customFormat="1" ht="15.6">
      <c r="A43" s="87"/>
      <c r="B43" s="87" t="s">
        <v>25</v>
      </c>
      <c r="C43" s="87" t="s">
        <v>26</v>
      </c>
      <c r="D43" s="87">
        <f ca="1">COUNTIF(C$19:C$33,C43)</f>
        <v>0</v>
      </c>
      <c r="E43" s="87"/>
      <c r="F43" s="87"/>
      <c r="G43" s="87" t="s">
        <v>25</v>
      </c>
      <c r="H43" s="87" t="s">
        <v>26</v>
      </c>
      <c r="I43" s="87">
        <f>COUNTIF(H$19:H$33,H43)</f>
        <v>0</v>
      </c>
      <c r="J43" s="87"/>
    </row>
    <row r="44" spans="1:10" s="83" customFormat="1" ht="15.6">
      <c r="A44" s="87"/>
      <c r="B44" s="87" t="s">
        <v>27</v>
      </c>
      <c r="C44" s="87" t="s">
        <v>28</v>
      </c>
      <c r="D44" s="87">
        <f ca="1">COUNTIF(C$19:C$33,C44)</f>
        <v>0</v>
      </c>
      <c r="E44" s="87"/>
      <c r="F44" s="87"/>
      <c r="G44" s="87" t="s">
        <v>27</v>
      </c>
      <c r="H44" s="87" t="s">
        <v>28</v>
      </c>
      <c r="I44" s="87">
        <f>COUNTIF(H$19:H$33,H44)</f>
        <v>0</v>
      </c>
      <c r="J44" s="87"/>
    </row>
    <row r="45" spans="1:10" s="83" customFormat="1" ht="15.6">
      <c r="A45" s="87"/>
      <c r="B45" s="87"/>
      <c r="C45" s="87"/>
      <c r="D45" s="87"/>
      <c r="E45" s="87"/>
      <c r="F45" s="87"/>
      <c r="G45" s="87"/>
      <c r="H45" s="87"/>
      <c r="I45" s="87"/>
      <c r="J45" s="87"/>
    </row>
    <row r="46" spans="1:10" ht="15.6">
      <c r="A46" s="88" t="s">
        <v>40</v>
      </c>
      <c r="B46" s="123"/>
      <c r="C46" s="123"/>
      <c r="D46" s="123"/>
      <c r="E46" s="123"/>
      <c r="F46" s="123"/>
      <c r="G46" s="123"/>
      <c r="H46" s="123"/>
      <c r="I46" s="123"/>
      <c r="J46" s="124"/>
    </row>
    <row r="47" spans="1:10" ht="117.6" customHeight="1">
      <c r="A47" s="125" t="s">
        <v>41</v>
      </c>
      <c r="B47" s="126"/>
      <c r="C47" s="126"/>
      <c r="D47" s="126"/>
      <c r="E47" s="126"/>
      <c r="F47" s="126"/>
      <c r="G47" s="126"/>
      <c r="H47" s="126"/>
      <c r="I47" s="126"/>
      <c r="J47" s="127"/>
    </row>
    <row r="48" spans="1:10" ht="67.8" customHeight="1">
      <c r="A48" s="128" t="s">
        <v>42</v>
      </c>
      <c r="B48" s="129"/>
      <c r="C48" s="129"/>
      <c r="D48" s="129"/>
      <c r="E48" s="129"/>
      <c r="F48" s="129"/>
      <c r="G48" s="129"/>
      <c r="H48" s="129"/>
      <c r="I48" s="129"/>
      <c r="J48" s="130"/>
    </row>
    <row r="50" spans="4:4">
      <c r="D50" s="63" t="str">
        <f>IF(COUNT(A19:A33)=15,_xlfn.SWITCH(_xlfn.TEXTJOIN("",FALSE,D42:D44),_xlfn.TEXTJOIN("",FALSE,O10:O12),"",_xlfn.TEXTJOIN("",FALSE,P10:P12),"",_xlfn.TEXTJOIN("",FALSE,Q10:Q12),"","Error"),"")</f>
        <v/>
      </c>
    </row>
  </sheetData>
  <sheetProtection sheet="1" objects="1" scenarios="1"/>
  <mergeCells count="22">
    <mergeCell ref="A46:J46"/>
    <mergeCell ref="A47:J47"/>
    <mergeCell ref="A48:J48"/>
    <mergeCell ref="A13:J13"/>
    <mergeCell ref="A14:E14"/>
    <mergeCell ref="F14:J14"/>
    <mergeCell ref="A17:E17"/>
    <mergeCell ref="F17:J17"/>
    <mergeCell ref="A34:E34"/>
    <mergeCell ref="F34:J34"/>
    <mergeCell ref="A5:B5"/>
    <mergeCell ref="C5:J5"/>
    <mergeCell ref="A6:J6"/>
    <mergeCell ref="A7:E7"/>
    <mergeCell ref="F7:J7"/>
    <mergeCell ref="N8:Q8"/>
    <mergeCell ref="A1:J1"/>
    <mergeCell ref="A2:J2"/>
    <mergeCell ref="A3:F3"/>
    <mergeCell ref="G3:J3"/>
    <mergeCell ref="A4:B4"/>
    <mergeCell ref="C4:J4"/>
  </mergeCells>
  <conditionalFormatting sqref="A34 F34">
    <cfRule type="expression" dxfId="20" priority="2" stopIfTrue="1">
      <formula>ISNUMBER(FIND("*",$B34))</formula>
    </cfRule>
  </conditionalFormatting>
  <conditionalFormatting sqref="E35 A19:E33">
    <cfRule type="expression" dxfId="19" priority="3" stopIfTrue="1">
      <formula>$A$32&amp;$B$32&amp;$C$32&amp;$D$32&amp;$E$32&gt;="Error"</formula>
    </cfRule>
    <cfRule type="expression" dxfId="18" priority="4" stopIfTrue="1">
      <formula>ISNUMBER(FIND("*",$B19))</formula>
    </cfRule>
  </conditionalFormatting>
  <conditionalFormatting sqref="A35:D35">
    <cfRule type="expression" dxfId="17" priority="5" stopIfTrue="1">
      <formula>IF(ISNUMBER($B35),IF(ISNA(MATCH($A$31,$A$15:$A$29,0)),),)</formula>
    </cfRule>
    <cfRule type="expression" dxfId="16" priority="6" stopIfTrue="1">
      <formula>ISNUMBER(FIND("*",$B35))</formula>
    </cfRule>
  </conditionalFormatting>
  <conditionalFormatting sqref="F19:J33 F35:J35">
    <cfRule type="expression" dxfId="15" priority="7" stopIfTrue="1">
      <formula>AND(COUNTIF($F$19:$F$35,"&gt;0")&lt;16,$F19&gt;0)</formula>
    </cfRule>
    <cfRule type="expression" dxfId="14" priority="8" stopIfTrue="1">
      <formula>$L$18&gt;""</formula>
    </cfRule>
    <cfRule type="expression" dxfId="13" priority="9" stopIfTrue="1">
      <formula>ISNUMBER(FIND("*",$G19))</formula>
    </cfRule>
  </conditionalFormatting>
  <conditionalFormatting sqref="F9:J12">
    <cfRule type="expression" dxfId="12" priority="1">
      <formula>$A$37="ERROR"</formula>
    </cfRule>
  </conditionalFormatting>
  <printOptions horizontalCentered="1"/>
  <pageMargins left="0.74803149606299213" right="0.74803149606299213" top="0.51" bottom="0.56000000000000005" header="0.51181102362204722" footer="0.51181102362204722"/>
  <pageSetup paperSize="9" scale="72" fitToHeight="5"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61D27-6454-4000-9B43-C60ABC66B2E6}">
  <sheetPr codeName="Sheet19">
    <pageSetUpPr fitToPage="1"/>
  </sheetPr>
  <dimension ref="A1:W298"/>
  <sheetViews>
    <sheetView view="pageBreakPreview" zoomScaleNormal="100" zoomScaleSheetLayoutView="100" workbookViewId="0">
      <selection sqref="A1:A2"/>
    </sheetView>
  </sheetViews>
  <sheetFormatPr defaultColWidth="9.28515625" defaultRowHeight="12.9" customHeight="1"/>
  <cols>
    <col min="1" max="1" width="7.7109375" style="57" customWidth="1"/>
    <col min="2" max="2" width="16.85546875" style="10" bestFit="1" customWidth="1"/>
    <col min="3" max="3" width="4.140625" style="58" customWidth="1"/>
    <col min="4" max="4" width="5.42578125" style="10" bestFit="1" customWidth="1"/>
    <col min="5" max="5" width="7.140625" style="59" bestFit="1" customWidth="1"/>
    <col min="6" max="6" width="5" style="10" bestFit="1" customWidth="1"/>
    <col min="7" max="7" width="5.7109375" style="10" customWidth="1"/>
    <col min="8" max="8" width="1.85546875" style="10" customWidth="1"/>
    <col min="9" max="9" width="7.7109375" style="57" customWidth="1"/>
    <col min="10" max="10" width="18.140625" style="10" customWidth="1"/>
    <col min="11" max="11" width="4.140625" style="58" customWidth="1"/>
    <col min="12" max="12" width="5.7109375" style="10" customWidth="1"/>
    <col min="13" max="13" width="7.140625" style="59" bestFit="1" customWidth="1"/>
    <col min="14" max="14" width="5" style="10" customWidth="1"/>
    <col min="15" max="15" width="5.7109375" style="10" customWidth="1"/>
    <col min="16" max="16" width="1.85546875" style="10" customWidth="1"/>
    <col min="17" max="17" width="7.7109375" style="57" customWidth="1"/>
    <col min="18" max="18" width="18.140625" style="10" customWidth="1"/>
    <col min="19" max="19" width="4.140625" style="58" customWidth="1"/>
    <col min="20" max="20" width="5.7109375" style="10" customWidth="1"/>
    <col min="21" max="21" width="7.140625" style="59" bestFit="1" customWidth="1"/>
    <col min="22" max="22" width="5" style="10" customWidth="1"/>
    <col min="23" max="23" width="5.7109375" style="10" customWidth="1"/>
    <col min="24" max="16384" width="9.28515625" style="10"/>
  </cols>
  <sheetData>
    <row r="1" spans="1:23" ht="12" customHeight="1" thickTop="1">
      <c r="A1" s="1" t="s">
        <v>0</v>
      </c>
      <c r="B1" s="2" t="s">
        <v>1</v>
      </c>
      <c r="C1" s="3" t="s">
        <v>2</v>
      </c>
      <c r="D1" s="2" t="s">
        <v>3</v>
      </c>
      <c r="E1" s="4" t="s">
        <v>4</v>
      </c>
      <c r="F1" s="4" t="s">
        <v>5</v>
      </c>
      <c r="G1" s="5"/>
      <c r="H1" s="6"/>
      <c r="I1" s="7" t="s">
        <v>0</v>
      </c>
      <c r="J1" s="2" t="s">
        <v>1</v>
      </c>
      <c r="K1" s="3" t="s">
        <v>2</v>
      </c>
      <c r="L1" s="2" t="s">
        <v>3</v>
      </c>
      <c r="M1" s="4" t="s">
        <v>4</v>
      </c>
      <c r="N1" s="4" t="s">
        <v>5</v>
      </c>
      <c r="O1" s="5"/>
      <c r="P1" s="6"/>
      <c r="Q1" s="8" t="s">
        <v>0</v>
      </c>
      <c r="R1" s="2" t="s">
        <v>1</v>
      </c>
      <c r="S1" s="3" t="s">
        <v>2</v>
      </c>
      <c r="T1" s="2" t="s">
        <v>3</v>
      </c>
      <c r="U1" s="4" t="s">
        <v>4</v>
      </c>
      <c r="V1" s="4" t="s">
        <v>5</v>
      </c>
      <c r="W1" s="9"/>
    </row>
    <row r="2" spans="1:23" s="16" customFormat="1" ht="20.399999999999999">
      <c r="A2" s="11"/>
      <c r="B2" s="12"/>
      <c r="C2" s="13"/>
      <c r="D2" s="12"/>
      <c r="E2" s="12"/>
      <c r="F2" s="14" t="s">
        <v>6</v>
      </c>
      <c r="G2" s="15" t="s">
        <v>7</v>
      </c>
      <c r="I2" s="17"/>
      <c r="J2" s="12"/>
      <c r="K2" s="13"/>
      <c r="L2" s="12"/>
      <c r="M2" s="12"/>
      <c r="N2" s="14" t="s">
        <v>6</v>
      </c>
      <c r="O2" s="15" t="s">
        <v>7</v>
      </c>
      <c r="Q2" s="12"/>
      <c r="R2" s="12"/>
      <c r="S2" s="13"/>
      <c r="T2" s="12"/>
      <c r="U2" s="12"/>
      <c r="V2" s="14" t="s">
        <v>6</v>
      </c>
      <c r="W2" s="18" t="s">
        <v>7</v>
      </c>
    </row>
    <row r="3" spans="1:23" ht="10.199999999999999">
      <c r="A3" s="19">
        <v>154561</v>
      </c>
      <c r="B3" s="20" t="s">
        <v>43</v>
      </c>
      <c r="C3" s="21" t="s">
        <v>22</v>
      </c>
      <c r="D3" s="20" t="s">
        <v>44</v>
      </c>
      <c r="E3" s="22">
        <v>6</v>
      </c>
      <c r="F3" s="23">
        <v>0</v>
      </c>
      <c r="G3" s="24">
        <v>6</v>
      </c>
      <c r="I3" s="20">
        <v>500040</v>
      </c>
      <c r="J3" s="20" t="s">
        <v>45</v>
      </c>
      <c r="K3" s="21" t="s">
        <v>24</v>
      </c>
      <c r="L3" s="20" t="s">
        <v>44</v>
      </c>
      <c r="M3" s="22">
        <v>5.5</v>
      </c>
      <c r="N3" s="23">
        <v>0</v>
      </c>
      <c r="O3" s="24">
        <v>6</v>
      </c>
      <c r="Q3" s="20">
        <v>465730</v>
      </c>
      <c r="R3" s="20" t="s">
        <v>46</v>
      </c>
      <c r="S3" s="20" t="s">
        <v>24</v>
      </c>
      <c r="T3" s="20" t="s">
        <v>47</v>
      </c>
      <c r="U3" s="22">
        <v>4.5</v>
      </c>
      <c r="V3" s="23">
        <v>17</v>
      </c>
      <c r="W3" s="25">
        <v>17</v>
      </c>
    </row>
    <row r="4" spans="1:23" ht="10.199999999999999">
      <c r="A4" s="19">
        <v>111234</v>
      </c>
      <c r="B4" s="20" t="s">
        <v>48</v>
      </c>
      <c r="C4" s="21" t="s">
        <v>22</v>
      </c>
      <c r="D4" s="20" t="s">
        <v>49</v>
      </c>
      <c r="E4" s="22">
        <v>5.5</v>
      </c>
      <c r="F4" s="23">
        <v>3</v>
      </c>
      <c r="G4" s="24">
        <v>10</v>
      </c>
      <c r="I4" s="26">
        <v>544877</v>
      </c>
      <c r="J4" s="26" t="s">
        <v>50</v>
      </c>
      <c r="K4" s="27" t="s">
        <v>24</v>
      </c>
      <c r="L4" s="26" t="s">
        <v>51</v>
      </c>
      <c r="M4" s="22">
        <v>5.5</v>
      </c>
      <c r="N4" s="28">
        <v>1</v>
      </c>
      <c r="O4" s="29">
        <v>1</v>
      </c>
      <c r="Q4" s="20">
        <v>470315</v>
      </c>
      <c r="R4" s="20" t="s">
        <v>52</v>
      </c>
      <c r="S4" s="20" t="s">
        <v>24</v>
      </c>
      <c r="T4" s="20" t="s">
        <v>53</v>
      </c>
      <c r="U4" s="22">
        <v>4.5</v>
      </c>
      <c r="V4" s="23">
        <v>1</v>
      </c>
      <c r="W4" s="25">
        <v>2</v>
      </c>
    </row>
    <row r="5" spans="1:23" ht="10.199999999999999">
      <c r="A5" s="19">
        <v>116535</v>
      </c>
      <c r="B5" s="20" t="s">
        <v>54</v>
      </c>
      <c r="C5" s="21" t="s">
        <v>22</v>
      </c>
      <c r="D5" s="20" t="s">
        <v>51</v>
      </c>
      <c r="E5" s="22">
        <v>5.5</v>
      </c>
      <c r="F5" s="23">
        <v>2</v>
      </c>
      <c r="G5" s="24">
        <v>2</v>
      </c>
      <c r="I5" s="26">
        <v>568420</v>
      </c>
      <c r="J5" s="26" t="s">
        <v>55</v>
      </c>
      <c r="K5" s="27" t="s">
        <v>24</v>
      </c>
      <c r="L5" s="26" t="s">
        <v>53</v>
      </c>
      <c r="M5" s="22">
        <v>5.5</v>
      </c>
      <c r="N5" s="28">
        <v>0</v>
      </c>
      <c r="O5" s="29">
        <v>0</v>
      </c>
      <c r="Q5" s="20">
        <v>472713</v>
      </c>
      <c r="R5" s="20" t="s">
        <v>56</v>
      </c>
      <c r="S5" s="20" t="s">
        <v>24</v>
      </c>
      <c r="T5" s="20" t="s">
        <v>57</v>
      </c>
      <c r="U5" s="22">
        <v>4.5</v>
      </c>
      <c r="V5" s="23">
        <v>0</v>
      </c>
      <c r="W5" s="25">
        <v>1</v>
      </c>
    </row>
    <row r="6" spans="1:23" ht="10.199999999999999">
      <c r="A6" s="19">
        <v>204936</v>
      </c>
      <c r="B6" s="20" t="s">
        <v>58</v>
      </c>
      <c r="C6" s="21" t="s">
        <v>22</v>
      </c>
      <c r="D6" s="20" t="s">
        <v>59</v>
      </c>
      <c r="E6" s="22">
        <v>5.5</v>
      </c>
      <c r="F6" s="23">
        <v>3</v>
      </c>
      <c r="G6" s="24">
        <v>3</v>
      </c>
      <c r="I6" s="26">
        <v>575476</v>
      </c>
      <c r="J6" s="26" t="s">
        <v>60</v>
      </c>
      <c r="K6" s="27" t="s">
        <v>24</v>
      </c>
      <c r="L6" s="26" t="s">
        <v>53</v>
      </c>
      <c r="M6" s="22">
        <v>5.5</v>
      </c>
      <c r="N6" s="28">
        <v>1</v>
      </c>
      <c r="O6" s="29">
        <v>5</v>
      </c>
      <c r="Q6" s="20">
        <v>477064</v>
      </c>
      <c r="R6" s="20" t="s">
        <v>61</v>
      </c>
      <c r="S6" s="20" t="s">
        <v>24</v>
      </c>
      <c r="T6" s="20" t="s">
        <v>59</v>
      </c>
      <c r="U6" s="22">
        <v>4.5</v>
      </c>
      <c r="V6" s="23">
        <v>1</v>
      </c>
      <c r="W6" s="25">
        <v>1</v>
      </c>
    </row>
    <row r="7" spans="1:23" ht="10.199999999999999">
      <c r="A7" s="19">
        <v>85633</v>
      </c>
      <c r="B7" s="20" t="s">
        <v>62</v>
      </c>
      <c r="C7" s="21" t="s">
        <v>22</v>
      </c>
      <c r="D7" s="20" t="s">
        <v>53</v>
      </c>
      <c r="E7" s="22">
        <v>5</v>
      </c>
      <c r="F7" s="23">
        <v>1</v>
      </c>
      <c r="G7" s="24">
        <v>3</v>
      </c>
      <c r="I7" s="26">
        <v>578153</v>
      </c>
      <c r="J7" s="26" t="s">
        <v>63</v>
      </c>
      <c r="K7" s="27" t="s">
        <v>24</v>
      </c>
      <c r="L7" s="26" t="s">
        <v>59</v>
      </c>
      <c r="M7" s="22">
        <v>5.5</v>
      </c>
      <c r="N7" s="28">
        <v>4</v>
      </c>
      <c r="O7" s="29">
        <v>4</v>
      </c>
      <c r="Q7" s="20">
        <v>487053</v>
      </c>
      <c r="R7" s="20" t="s">
        <v>64</v>
      </c>
      <c r="S7" s="20" t="s">
        <v>24</v>
      </c>
      <c r="T7" s="20" t="s">
        <v>65</v>
      </c>
      <c r="U7" s="22">
        <v>4.5</v>
      </c>
      <c r="V7" s="23">
        <v>1</v>
      </c>
      <c r="W7" s="25">
        <v>2</v>
      </c>
    </row>
    <row r="8" spans="1:23" ht="10.199999999999999">
      <c r="A8" s="19">
        <v>98747</v>
      </c>
      <c r="B8" s="20" t="s">
        <v>66</v>
      </c>
      <c r="C8" s="21" t="s">
        <v>22</v>
      </c>
      <c r="D8" s="20" t="s">
        <v>67</v>
      </c>
      <c r="E8" s="22">
        <v>5</v>
      </c>
      <c r="F8" s="23">
        <v>0</v>
      </c>
      <c r="G8" s="24">
        <v>0</v>
      </c>
      <c r="I8" s="26">
        <v>620109</v>
      </c>
      <c r="J8" s="26" t="s">
        <v>68</v>
      </c>
      <c r="K8" s="27" t="s">
        <v>24</v>
      </c>
      <c r="L8" s="26" t="s">
        <v>69</v>
      </c>
      <c r="M8" s="22">
        <v>5.5</v>
      </c>
      <c r="N8" s="28">
        <v>0</v>
      </c>
      <c r="O8" s="29">
        <v>0</v>
      </c>
      <c r="Q8" s="20">
        <v>487676</v>
      </c>
      <c r="R8" s="20" t="s">
        <v>70</v>
      </c>
      <c r="S8" s="20" t="s">
        <v>24</v>
      </c>
      <c r="T8" s="20" t="s">
        <v>71</v>
      </c>
      <c r="U8" s="22">
        <v>4.5</v>
      </c>
      <c r="V8" s="23">
        <v>0</v>
      </c>
      <c r="W8" s="25">
        <v>2</v>
      </c>
    </row>
    <row r="9" spans="1:23" ht="10.199999999999999">
      <c r="A9" s="19">
        <v>98980</v>
      </c>
      <c r="B9" s="20" t="s">
        <v>72</v>
      </c>
      <c r="C9" s="21" t="s">
        <v>22</v>
      </c>
      <c r="D9" s="20" t="s">
        <v>73</v>
      </c>
      <c r="E9" s="22">
        <v>5</v>
      </c>
      <c r="F9" s="23">
        <v>0</v>
      </c>
      <c r="G9" s="24">
        <v>0</v>
      </c>
      <c r="I9" s="26">
        <v>78916</v>
      </c>
      <c r="J9" s="26" t="s">
        <v>74</v>
      </c>
      <c r="K9" s="27" t="s">
        <v>24</v>
      </c>
      <c r="L9" s="26" t="s">
        <v>67</v>
      </c>
      <c r="M9" s="22">
        <v>5</v>
      </c>
      <c r="N9" s="28">
        <v>0</v>
      </c>
      <c r="O9" s="29">
        <v>0</v>
      </c>
      <c r="Q9" s="20">
        <v>487992</v>
      </c>
      <c r="R9" s="20" t="s">
        <v>75</v>
      </c>
      <c r="S9" s="20" t="s">
        <v>24</v>
      </c>
      <c r="T9" s="20" t="s">
        <v>73</v>
      </c>
      <c r="U9" s="22">
        <v>4.5</v>
      </c>
      <c r="V9" s="23">
        <v>1</v>
      </c>
      <c r="W9" s="25">
        <v>1</v>
      </c>
    </row>
    <row r="10" spans="1:23" ht="10.199999999999999">
      <c r="A10" s="19">
        <v>106921</v>
      </c>
      <c r="B10" s="20" t="s">
        <v>76</v>
      </c>
      <c r="C10" s="21" t="s">
        <v>22</v>
      </c>
      <c r="D10" s="20" t="s">
        <v>59</v>
      </c>
      <c r="E10" s="22">
        <v>5</v>
      </c>
      <c r="F10" s="23">
        <v>0</v>
      </c>
      <c r="G10" s="24">
        <v>0</v>
      </c>
      <c r="I10" s="26">
        <v>95658</v>
      </c>
      <c r="J10" s="26" t="s">
        <v>77</v>
      </c>
      <c r="K10" s="27" t="s">
        <v>24</v>
      </c>
      <c r="L10" s="26" t="s">
        <v>78</v>
      </c>
      <c r="M10" s="22">
        <v>5</v>
      </c>
      <c r="N10" s="28">
        <v>0</v>
      </c>
      <c r="O10" s="29">
        <v>1</v>
      </c>
      <c r="Q10" s="20">
        <v>494928</v>
      </c>
      <c r="R10" s="20" t="s">
        <v>79</v>
      </c>
      <c r="S10" s="20" t="s">
        <v>24</v>
      </c>
      <c r="T10" s="20" t="s">
        <v>80</v>
      </c>
      <c r="U10" s="22">
        <v>4.5</v>
      </c>
      <c r="V10" s="23">
        <v>0</v>
      </c>
      <c r="W10" s="25">
        <v>0</v>
      </c>
    </row>
    <row r="11" spans="1:23" ht="10.199999999999999">
      <c r="A11" s="19">
        <v>109745</v>
      </c>
      <c r="B11" s="20" t="s">
        <v>81</v>
      </c>
      <c r="C11" s="21" t="s">
        <v>22</v>
      </c>
      <c r="D11" s="20" t="s">
        <v>44</v>
      </c>
      <c r="E11" s="22">
        <v>5</v>
      </c>
      <c r="F11" s="23">
        <v>0</v>
      </c>
      <c r="G11" s="24">
        <v>0</v>
      </c>
      <c r="I11" s="26">
        <v>106611</v>
      </c>
      <c r="J11" s="26" t="s">
        <v>82</v>
      </c>
      <c r="K11" s="27" t="s">
        <v>24</v>
      </c>
      <c r="L11" s="26" t="s">
        <v>49</v>
      </c>
      <c r="M11" s="22">
        <v>5</v>
      </c>
      <c r="N11" s="28">
        <v>0</v>
      </c>
      <c r="O11" s="29">
        <v>0</v>
      </c>
      <c r="Q11" s="20">
        <v>500151</v>
      </c>
      <c r="R11" s="20" t="s">
        <v>83</v>
      </c>
      <c r="S11" s="20" t="s">
        <v>24</v>
      </c>
      <c r="T11" s="20" t="s">
        <v>53</v>
      </c>
      <c r="U11" s="22">
        <v>4.5</v>
      </c>
      <c r="V11" s="23">
        <v>0</v>
      </c>
      <c r="W11" s="25">
        <v>0</v>
      </c>
    </row>
    <row r="12" spans="1:23" ht="10.199999999999999">
      <c r="A12" s="19">
        <v>172649</v>
      </c>
      <c r="B12" s="20" t="s">
        <v>84</v>
      </c>
      <c r="C12" s="21" t="s">
        <v>22</v>
      </c>
      <c r="D12" s="20" t="s">
        <v>85</v>
      </c>
      <c r="E12" s="22">
        <v>5</v>
      </c>
      <c r="F12" s="23">
        <v>1</v>
      </c>
      <c r="G12" s="24">
        <v>3</v>
      </c>
      <c r="I12" s="26">
        <v>119471</v>
      </c>
      <c r="J12" s="26" t="s">
        <v>86</v>
      </c>
      <c r="K12" s="27" t="s">
        <v>24</v>
      </c>
      <c r="L12" s="26" t="s">
        <v>67</v>
      </c>
      <c r="M12" s="22">
        <v>5</v>
      </c>
      <c r="N12" s="28">
        <v>1</v>
      </c>
      <c r="O12" s="29">
        <v>1</v>
      </c>
      <c r="Q12" s="30">
        <v>512123</v>
      </c>
      <c r="R12" s="30" t="s">
        <v>87</v>
      </c>
      <c r="S12" s="30" t="s">
        <v>24</v>
      </c>
      <c r="T12" s="30" t="s">
        <v>47</v>
      </c>
      <c r="U12" s="31">
        <v>4.5</v>
      </c>
      <c r="V12" s="32">
        <v>0</v>
      </c>
      <c r="W12" s="33">
        <v>0</v>
      </c>
    </row>
    <row r="13" spans="1:23" ht="10.199999999999999">
      <c r="A13" s="19">
        <v>200720</v>
      </c>
      <c r="B13" s="20" t="s">
        <v>88</v>
      </c>
      <c r="C13" s="21" t="s">
        <v>22</v>
      </c>
      <c r="D13" s="20" t="s">
        <v>57</v>
      </c>
      <c r="E13" s="22">
        <v>5</v>
      </c>
      <c r="F13" s="23">
        <v>0</v>
      </c>
      <c r="G13" s="24">
        <v>7</v>
      </c>
      <c r="I13" s="26">
        <v>135720</v>
      </c>
      <c r="J13" s="26" t="s">
        <v>89</v>
      </c>
      <c r="K13" s="27" t="s">
        <v>24</v>
      </c>
      <c r="L13" s="26" t="s">
        <v>65</v>
      </c>
      <c r="M13" s="22">
        <v>5</v>
      </c>
      <c r="N13" s="28">
        <v>0</v>
      </c>
      <c r="O13" s="29">
        <v>0</v>
      </c>
      <c r="Q13" s="20">
        <v>513086</v>
      </c>
      <c r="R13" s="20" t="s">
        <v>90</v>
      </c>
      <c r="S13" s="20" t="s">
        <v>24</v>
      </c>
      <c r="T13" s="20" t="s">
        <v>57</v>
      </c>
      <c r="U13" s="22">
        <v>4.5</v>
      </c>
      <c r="V13" s="23">
        <v>0</v>
      </c>
      <c r="W13" s="25">
        <v>0</v>
      </c>
    </row>
    <row r="14" spans="1:23" ht="10.199999999999999">
      <c r="A14" s="19">
        <v>215059</v>
      </c>
      <c r="B14" s="20" t="s">
        <v>91</v>
      </c>
      <c r="C14" s="21" t="s">
        <v>22</v>
      </c>
      <c r="D14" s="20" t="s">
        <v>69</v>
      </c>
      <c r="E14" s="22">
        <v>5</v>
      </c>
      <c r="F14" s="23">
        <v>2</v>
      </c>
      <c r="G14" s="24">
        <v>2</v>
      </c>
      <c r="I14" s="26">
        <v>171287</v>
      </c>
      <c r="J14" s="26" t="s">
        <v>92</v>
      </c>
      <c r="K14" s="27" t="s">
        <v>24</v>
      </c>
      <c r="L14" s="26" t="s">
        <v>51</v>
      </c>
      <c r="M14" s="22">
        <v>5</v>
      </c>
      <c r="N14" s="28">
        <v>0</v>
      </c>
      <c r="O14" s="29">
        <v>0</v>
      </c>
      <c r="Q14" s="20">
        <v>515621</v>
      </c>
      <c r="R14" s="20" t="s">
        <v>93</v>
      </c>
      <c r="S14" s="20" t="s">
        <v>24</v>
      </c>
      <c r="T14" s="20" t="s">
        <v>85</v>
      </c>
      <c r="U14" s="22">
        <v>4.5</v>
      </c>
      <c r="V14" s="23">
        <v>0</v>
      </c>
      <c r="W14" s="25">
        <v>1</v>
      </c>
    </row>
    <row r="15" spans="1:23" ht="10.199999999999999">
      <c r="A15" s="19">
        <v>229600</v>
      </c>
      <c r="B15" s="20" t="s">
        <v>94</v>
      </c>
      <c r="C15" s="21" t="s">
        <v>22</v>
      </c>
      <c r="D15" s="20" t="s">
        <v>49</v>
      </c>
      <c r="E15" s="22">
        <v>5</v>
      </c>
      <c r="F15" s="23">
        <v>0</v>
      </c>
      <c r="G15" s="24">
        <v>0</v>
      </c>
      <c r="I15" s="26">
        <v>174874</v>
      </c>
      <c r="J15" s="26" t="s">
        <v>95</v>
      </c>
      <c r="K15" s="27" t="s">
        <v>24</v>
      </c>
      <c r="L15" s="26" t="s">
        <v>96</v>
      </c>
      <c r="M15" s="22">
        <v>5</v>
      </c>
      <c r="N15" s="28">
        <v>0</v>
      </c>
      <c r="O15" s="29">
        <v>0</v>
      </c>
      <c r="Q15" s="20">
        <v>519634</v>
      </c>
      <c r="R15" s="20" t="s">
        <v>97</v>
      </c>
      <c r="S15" s="20" t="s">
        <v>24</v>
      </c>
      <c r="T15" s="20" t="s">
        <v>71</v>
      </c>
      <c r="U15" s="22">
        <v>4.5</v>
      </c>
      <c r="V15" s="23">
        <v>0</v>
      </c>
      <c r="W15" s="25">
        <v>0</v>
      </c>
    </row>
    <row r="16" spans="1:23" ht="10.199999999999999">
      <c r="A16" s="19">
        <v>432720</v>
      </c>
      <c r="B16" s="20" t="s">
        <v>98</v>
      </c>
      <c r="C16" s="21" t="s">
        <v>22</v>
      </c>
      <c r="D16" s="20" t="s">
        <v>99</v>
      </c>
      <c r="E16" s="22">
        <v>5</v>
      </c>
      <c r="F16" s="23">
        <v>0</v>
      </c>
      <c r="G16" s="24">
        <v>9</v>
      </c>
      <c r="I16" s="26">
        <v>201895</v>
      </c>
      <c r="J16" s="26" t="s">
        <v>100</v>
      </c>
      <c r="K16" s="27" t="s">
        <v>24</v>
      </c>
      <c r="L16" s="26" t="s">
        <v>71</v>
      </c>
      <c r="M16" s="22">
        <v>5</v>
      </c>
      <c r="N16" s="28">
        <v>0</v>
      </c>
      <c r="O16" s="29">
        <v>1</v>
      </c>
      <c r="Q16" s="20">
        <v>548308</v>
      </c>
      <c r="R16" s="20" t="s">
        <v>101</v>
      </c>
      <c r="S16" s="20" t="s">
        <v>24</v>
      </c>
      <c r="T16" s="20" t="s">
        <v>65</v>
      </c>
      <c r="U16" s="22">
        <v>4.5</v>
      </c>
      <c r="V16" s="23">
        <v>0</v>
      </c>
      <c r="W16" s="25">
        <v>0</v>
      </c>
    </row>
    <row r="17" spans="1:23" ht="10.199999999999999">
      <c r="A17" s="19">
        <v>433969</v>
      </c>
      <c r="B17" s="20" t="s">
        <v>102</v>
      </c>
      <c r="C17" s="21" t="s">
        <v>22</v>
      </c>
      <c r="D17" s="20" t="s">
        <v>73</v>
      </c>
      <c r="E17" s="22">
        <v>5</v>
      </c>
      <c r="F17" s="23">
        <v>0</v>
      </c>
      <c r="G17" s="24">
        <v>0</v>
      </c>
      <c r="I17" s="26">
        <v>209365</v>
      </c>
      <c r="J17" s="26" t="s">
        <v>103</v>
      </c>
      <c r="K17" s="27" t="s">
        <v>24</v>
      </c>
      <c r="L17" s="26" t="s">
        <v>78</v>
      </c>
      <c r="M17" s="22">
        <v>5</v>
      </c>
      <c r="N17" s="28">
        <v>0</v>
      </c>
      <c r="O17" s="29">
        <v>0</v>
      </c>
      <c r="Q17" s="20">
        <v>550090</v>
      </c>
      <c r="R17" s="20" t="s">
        <v>104</v>
      </c>
      <c r="S17" s="20" t="s">
        <v>24</v>
      </c>
      <c r="T17" s="20" t="s">
        <v>47</v>
      </c>
      <c r="U17" s="22">
        <v>4.5</v>
      </c>
      <c r="V17" s="23">
        <v>0</v>
      </c>
      <c r="W17" s="25">
        <v>0</v>
      </c>
    </row>
    <row r="18" spans="1:23" ht="10.199999999999999">
      <c r="A18" s="19">
        <v>437495</v>
      </c>
      <c r="B18" s="20" t="s">
        <v>105</v>
      </c>
      <c r="C18" s="21" t="s">
        <v>22</v>
      </c>
      <c r="D18" s="20" t="s">
        <v>44</v>
      </c>
      <c r="E18" s="22">
        <v>5</v>
      </c>
      <c r="F18" s="23">
        <v>0</v>
      </c>
      <c r="G18" s="24">
        <v>0</v>
      </c>
      <c r="I18" s="26">
        <v>214285</v>
      </c>
      <c r="J18" s="26" t="s">
        <v>106</v>
      </c>
      <c r="K18" s="27" t="s">
        <v>24</v>
      </c>
      <c r="L18" s="26" t="s">
        <v>51</v>
      </c>
      <c r="M18" s="22">
        <v>5</v>
      </c>
      <c r="N18" s="28">
        <v>1</v>
      </c>
      <c r="O18" s="29">
        <v>1</v>
      </c>
      <c r="Q18" s="20">
        <v>551210</v>
      </c>
      <c r="R18" s="20" t="s">
        <v>107</v>
      </c>
      <c r="S18" s="20" t="s">
        <v>24</v>
      </c>
      <c r="T18" s="20" t="s">
        <v>69</v>
      </c>
      <c r="U18" s="22">
        <v>4.5</v>
      </c>
      <c r="V18" s="23">
        <v>1</v>
      </c>
      <c r="W18" s="25">
        <v>1</v>
      </c>
    </row>
    <row r="19" spans="1:23" ht="10.199999999999999">
      <c r="A19" s="19">
        <v>449027</v>
      </c>
      <c r="B19" s="20" t="s">
        <v>108</v>
      </c>
      <c r="C19" s="21" t="s">
        <v>22</v>
      </c>
      <c r="D19" s="20" t="s">
        <v>51</v>
      </c>
      <c r="E19" s="22">
        <v>5</v>
      </c>
      <c r="F19" s="23">
        <v>0</v>
      </c>
      <c r="G19" s="24">
        <v>0</v>
      </c>
      <c r="I19" s="26">
        <v>215136</v>
      </c>
      <c r="J19" s="26" t="s">
        <v>109</v>
      </c>
      <c r="K19" s="27" t="s">
        <v>24</v>
      </c>
      <c r="L19" s="26" t="s">
        <v>53</v>
      </c>
      <c r="M19" s="22">
        <v>5</v>
      </c>
      <c r="N19" s="28">
        <v>6</v>
      </c>
      <c r="O19" s="29">
        <v>8</v>
      </c>
      <c r="Q19" s="20">
        <v>570241</v>
      </c>
      <c r="R19" s="20" t="s">
        <v>110</v>
      </c>
      <c r="S19" s="20" t="s">
        <v>24</v>
      </c>
      <c r="T19" s="20" t="s">
        <v>57</v>
      </c>
      <c r="U19" s="22">
        <v>4.5</v>
      </c>
      <c r="V19" s="23">
        <v>0</v>
      </c>
      <c r="W19" s="25">
        <v>0</v>
      </c>
    </row>
    <row r="20" spans="1:23" ht="10.199999999999999">
      <c r="A20" s="19">
        <v>465247</v>
      </c>
      <c r="B20" s="20" t="s">
        <v>111</v>
      </c>
      <c r="C20" s="21" t="s">
        <v>22</v>
      </c>
      <c r="D20" s="20" t="s">
        <v>78</v>
      </c>
      <c r="E20" s="22">
        <v>5</v>
      </c>
      <c r="F20" s="23">
        <v>0</v>
      </c>
      <c r="G20" s="24">
        <v>1</v>
      </c>
      <c r="I20" s="26">
        <v>216051</v>
      </c>
      <c r="J20" s="26" t="s">
        <v>112</v>
      </c>
      <c r="K20" s="27" t="s">
        <v>24</v>
      </c>
      <c r="L20" s="26" t="s">
        <v>78</v>
      </c>
      <c r="M20" s="22">
        <v>5</v>
      </c>
      <c r="N20" s="28">
        <v>0</v>
      </c>
      <c r="O20" s="29">
        <v>1</v>
      </c>
      <c r="Q20" s="20">
        <v>574458</v>
      </c>
      <c r="R20" s="20" t="s">
        <v>113</v>
      </c>
      <c r="S20" s="20" t="s">
        <v>24</v>
      </c>
      <c r="T20" s="20" t="s">
        <v>69</v>
      </c>
      <c r="U20" s="22">
        <v>4.5</v>
      </c>
      <c r="V20" s="23">
        <v>0</v>
      </c>
      <c r="W20" s="25">
        <v>0</v>
      </c>
    </row>
    <row r="21" spans="1:23" ht="10.199999999999999">
      <c r="A21" s="19">
        <v>470551</v>
      </c>
      <c r="B21" s="20" t="s">
        <v>114</v>
      </c>
      <c r="C21" s="21" t="s">
        <v>22</v>
      </c>
      <c r="D21" s="20" t="s">
        <v>67</v>
      </c>
      <c r="E21" s="22">
        <v>5</v>
      </c>
      <c r="F21" s="23">
        <v>8</v>
      </c>
      <c r="G21" s="24">
        <v>8</v>
      </c>
      <c r="I21" s="26">
        <v>220237</v>
      </c>
      <c r="J21" s="26" t="s">
        <v>115</v>
      </c>
      <c r="K21" s="27" t="s">
        <v>24</v>
      </c>
      <c r="L21" s="26" t="s">
        <v>67</v>
      </c>
      <c r="M21" s="22">
        <v>5</v>
      </c>
      <c r="N21" s="28">
        <v>8</v>
      </c>
      <c r="O21" s="29">
        <v>8</v>
      </c>
      <c r="Q21" s="20">
        <v>575458</v>
      </c>
      <c r="R21" s="20" t="s">
        <v>116</v>
      </c>
      <c r="S21" s="20" t="s">
        <v>24</v>
      </c>
      <c r="T21" s="20" t="s">
        <v>53</v>
      </c>
      <c r="U21" s="22">
        <v>4.5</v>
      </c>
      <c r="V21" s="23">
        <v>1</v>
      </c>
      <c r="W21" s="25">
        <v>2</v>
      </c>
    </row>
    <row r="22" spans="1:23" ht="10.199999999999999">
      <c r="A22" s="19">
        <v>498016</v>
      </c>
      <c r="B22" s="20" t="s">
        <v>117</v>
      </c>
      <c r="C22" s="21" t="s">
        <v>22</v>
      </c>
      <c r="D22" s="20" t="s">
        <v>71</v>
      </c>
      <c r="E22" s="22">
        <v>5</v>
      </c>
      <c r="F22" s="23">
        <v>0</v>
      </c>
      <c r="G22" s="24">
        <v>1</v>
      </c>
      <c r="I22" s="26">
        <v>221632</v>
      </c>
      <c r="J22" s="26" t="s">
        <v>118</v>
      </c>
      <c r="K22" s="27" t="s">
        <v>24</v>
      </c>
      <c r="L22" s="26" t="s">
        <v>65</v>
      </c>
      <c r="M22" s="22">
        <v>5</v>
      </c>
      <c r="N22" s="28">
        <v>0</v>
      </c>
      <c r="O22" s="29">
        <v>0</v>
      </c>
      <c r="Q22" s="20">
        <v>577016</v>
      </c>
      <c r="R22" s="20" t="s">
        <v>119</v>
      </c>
      <c r="S22" s="20" t="s">
        <v>24</v>
      </c>
      <c r="T22" s="20" t="s">
        <v>69</v>
      </c>
      <c r="U22" s="22">
        <v>4.5</v>
      </c>
      <c r="V22" s="23">
        <v>3</v>
      </c>
      <c r="W22" s="25">
        <v>3</v>
      </c>
    </row>
    <row r="23" spans="1:23" ht="10.199999999999999">
      <c r="A23" s="19">
        <v>508479</v>
      </c>
      <c r="B23" s="20" t="s">
        <v>120</v>
      </c>
      <c r="C23" s="21" t="s">
        <v>22</v>
      </c>
      <c r="D23" s="20" t="s">
        <v>69</v>
      </c>
      <c r="E23" s="22">
        <v>5</v>
      </c>
      <c r="F23" s="23">
        <v>0</v>
      </c>
      <c r="G23" s="24">
        <v>0</v>
      </c>
      <c r="I23" s="26">
        <v>221820</v>
      </c>
      <c r="J23" s="26" t="s">
        <v>121</v>
      </c>
      <c r="K23" s="27" t="s">
        <v>24</v>
      </c>
      <c r="L23" s="26" t="s">
        <v>78</v>
      </c>
      <c r="M23" s="22">
        <v>5</v>
      </c>
      <c r="N23" s="28">
        <v>0</v>
      </c>
      <c r="O23" s="29">
        <v>0</v>
      </c>
      <c r="Q23" s="20">
        <v>590014</v>
      </c>
      <c r="R23" s="20" t="s">
        <v>122</v>
      </c>
      <c r="S23" s="20" t="s">
        <v>24</v>
      </c>
      <c r="T23" s="20" t="s">
        <v>85</v>
      </c>
      <c r="U23" s="22">
        <v>4.5</v>
      </c>
      <c r="V23" s="23">
        <v>0</v>
      </c>
      <c r="W23" s="25">
        <v>0</v>
      </c>
    </row>
    <row r="24" spans="1:23" ht="10.199999999999999">
      <c r="A24" s="19">
        <v>59735</v>
      </c>
      <c r="B24" s="20" t="s">
        <v>123</v>
      </c>
      <c r="C24" s="21" t="s">
        <v>22</v>
      </c>
      <c r="D24" s="20" t="s">
        <v>78</v>
      </c>
      <c r="E24" s="22">
        <v>4.5</v>
      </c>
      <c r="F24" s="23">
        <v>0</v>
      </c>
      <c r="G24" s="24">
        <v>0</v>
      </c>
      <c r="I24" s="26">
        <v>222694</v>
      </c>
      <c r="J24" s="26" t="s">
        <v>124</v>
      </c>
      <c r="K24" s="27" t="s">
        <v>24</v>
      </c>
      <c r="L24" s="26" t="s">
        <v>47</v>
      </c>
      <c r="M24" s="22">
        <v>5</v>
      </c>
      <c r="N24" s="28">
        <v>0</v>
      </c>
      <c r="O24" s="29">
        <v>0</v>
      </c>
      <c r="Q24" s="20">
        <v>606745</v>
      </c>
      <c r="R24" s="20" t="s">
        <v>125</v>
      </c>
      <c r="S24" s="20" t="s">
        <v>24</v>
      </c>
      <c r="T24" s="20" t="s">
        <v>78</v>
      </c>
      <c r="U24" s="22">
        <v>4.5</v>
      </c>
      <c r="V24" s="23">
        <v>0</v>
      </c>
      <c r="W24" s="25">
        <v>1</v>
      </c>
    </row>
    <row r="25" spans="1:23" ht="10.199999999999999">
      <c r="A25" s="19">
        <v>72147</v>
      </c>
      <c r="B25" s="20" t="s">
        <v>126</v>
      </c>
      <c r="C25" s="21" t="s">
        <v>22</v>
      </c>
      <c r="D25" s="20" t="s">
        <v>73</v>
      </c>
      <c r="E25" s="22">
        <v>4.5</v>
      </c>
      <c r="F25" s="23">
        <v>1</v>
      </c>
      <c r="G25" s="24">
        <v>1</v>
      </c>
      <c r="I25" s="26">
        <v>223827</v>
      </c>
      <c r="J25" s="26" t="s">
        <v>127</v>
      </c>
      <c r="K25" s="27" t="s">
        <v>24</v>
      </c>
      <c r="L25" s="26" t="s">
        <v>71</v>
      </c>
      <c r="M25" s="22">
        <v>5</v>
      </c>
      <c r="N25" s="28">
        <v>0</v>
      </c>
      <c r="O25" s="29">
        <v>0</v>
      </c>
      <c r="Q25" s="20">
        <v>607464</v>
      </c>
      <c r="R25" s="20" t="s">
        <v>128</v>
      </c>
      <c r="S25" s="20" t="s">
        <v>24</v>
      </c>
      <c r="T25" s="20" t="s">
        <v>57</v>
      </c>
      <c r="U25" s="22">
        <v>4.5</v>
      </c>
      <c r="V25" s="23">
        <v>0</v>
      </c>
      <c r="W25" s="25">
        <v>13</v>
      </c>
    </row>
    <row r="26" spans="1:23" ht="10.199999999999999">
      <c r="A26" s="19">
        <v>80201</v>
      </c>
      <c r="B26" s="20" t="s">
        <v>129</v>
      </c>
      <c r="C26" s="21" t="s">
        <v>22</v>
      </c>
      <c r="D26" s="20" t="s">
        <v>96</v>
      </c>
      <c r="E26" s="22">
        <v>4.5</v>
      </c>
      <c r="F26" s="23">
        <v>2</v>
      </c>
      <c r="G26" s="24">
        <v>2</v>
      </c>
      <c r="I26" s="26">
        <v>242882</v>
      </c>
      <c r="J26" s="26" t="s">
        <v>130</v>
      </c>
      <c r="K26" s="27" t="s">
        <v>24</v>
      </c>
      <c r="L26" s="26" t="s">
        <v>80</v>
      </c>
      <c r="M26" s="22">
        <v>5</v>
      </c>
      <c r="N26" s="28">
        <v>0</v>
      </c>
      <c r="O26" s="29">
        <v>0</v>
      </c>
      <c r="Q26" s="30">
        <v>613804</v>
      </c>
      <c r="R26" s="30" t="s">
        <v>131</v>
      </c>
      <c r="S26" s="30" t="s">
        <v>24</v>
      </c>
      <c r="T26" s="30" t="s">
        <v>57</v>
      </c>
      <c r="U26" s="31">
        <v>4.5</v>
      </c>
      <c r="V26" s="32">
        <v>0</v>
      </c>
      <c r="W26" s="33">
        <v>0</v>
      </c>
    </row>
    <row r="27" spans="1:23" ht="10.199999999999999">
      <c r="A27" s="19">
        <v>81441</v>
      </c>
      <c r="B27" s="20" t="s">
        <v>132</v>
      </c>
      <c r="C27" s="21" t="s">
        <v>22</v>
      </c>
      <c r="D27" s="20" t="s">
        <v>67</v>
      </c>
      <c r="E27" s="22">
        <v>4.5</v>
      </c>
      <c r="F27" s="23">
        <v>0</v>
      </c>
      <c r="G27" s="24">
        <v>0</v>
      </c>
      <c r="I27" s="26">
        <v>427623</v>
      </c>
      <c r="J27" s="26" t="s">
        <v>133</v>
      </c>
      <c r="K27" s="27" t="s">
        <v>24</v>
      </c>
      <c r="L27" s="26" t="s">
        <v>85</v>
      </c>
      <c r="M27" s="22">
        <v>5</v>
      </c>
      <c r="N27" s="28">
        <v>0</v>
      </c>
      <c r="O27" s="29">
        <v>3</v>
      </c>
      <c r="Q27" s="20">
        <v>616222</v>
      </c>
      <c r="R27" s="20" t="s">
        <v>134</v>
      </c>
      <c r="S27" s="20" t="s">
        <v>24</v>
      </c>
      <c r="T27" s="20" t="s">
        <v>59</v>
      </c>
      <c r="U27" s="22">
        <v>4.5</v>
      </c>
      <c r="V27" s="23">
        <v>1</v>
      </c>
      <c r="W27" s="25">
        <v>1</v>
      </c>
    </row>
    <row r="28" spans="1:23" ht="10.199999999999999">
      <c r="A28" s="19">
        <v>105666</v>
      </c>
      <c r="B28" s="20" t="s">
        <v>135</v>
      </c>
      <c r="C28" s="21" t="s">
        <v>22</v>
      </c>
      <c r="D28" s="20" t="s">
        <v>136</v>
      </c>
      <c r="E28" s="22">
        <v>4.5</v>
      </c>
      <c r="F28" s="23">
        <v>0</v>
      </c>
      <c r="G28" s="24">
        <v>0</v>
      </c>
      <c r="I28" s="26">
        <v>434752</v>
      </c>
      <c r="J28" s="26" t="s">
        <v>137</v>
      </c>
      <c r="K28" s="27" t="s">
        <v>24</v>
      </c>
      <c r="L28" s="26" t="s">
        <v>99</v>
      </c>
      <c r="M28" s="22">
        <v>5</v>
      </c>
      <c r="N28" s="28">
        <v>0</v>
      </c>
      <c r="O28" s="29">
        <v>10</v>
      </c>
      <c r="Q28" s="20">
        <v>622758</v>
      </c>
      <c r="R28" s="20" t="s">
        <v>138</v>
      </c>
      <c r="S28" s="20" t="s">
        <v>24</v>
      </c>
      <c r="T28" s="20" t="s">
        <v>69</v>
      </c>
      <c r="U28" s="22">
        <v>4.5</v>
      </c>
      <c r="V28" s="23">
        <v>0</v>
      </c>
      <c r="W28" s="25">
        <v>0</v>
      </c>
    </row>
    <row r="29" spans="1:23" ht="10.199999999999999">
      <c r="A29" s="19">
        <v>108813</v>
      </c>
      <c r="B29" s="20" t="s">
        <v>139</v>
      </c>
      <c r="C29" s="21" t="s">
        <v>22</v>
      </c>
      <c r="D29" s="20" t="s">
        <v>140</v>
      </c>
      <c r="E29" s="22">
        <v>4.5</v>
      </c>
      <c r="F29" s="23">
        <v>0</v>
      </c>
      <c r="G29" s="24">
        <v>0</v>
      </c>
      <c r="I29" s="26">
        <v>441191</v>
      </c>
      <c r="J29" s="26" t="s">
        <v>141</v>
      </c>
      <c r="K29" s="27" t="s">
        <v>24</v>
      </c>
      <c r="L29" s="26" t="s">
        <v>67</v>
      </c>
      <c r="M29" s="22">
        <v>5</v>
      </c>
      <c r="N29" s="28">
        <v>0</v>
      </c>
      <c r="O29" s="29">
        <v>0</v>
      </c>
      <c r="Q29" s="30">
        <v>638411</v>
      </c>
      <c r="R29" s="30" t="s">
        <v>142</v>
      </c>
      <c r="S29" s="30" t="s">
        <v>24</v>
      </c>
      <c r="T29" s="30" t="s">
        <v>71</v>
      </c>
      <c r="U29" s="31">
        <v>4.5</v>
      </c>
      <c r="V29" s="32">
        <v>0</v>
      </c>
      <c r="W29" s="33">
        <v>0</v>
      </c>
    </row>
    <row r="30" spans="1:23" ht="10.199999999999999">
      <c r="A30" s="19">
        <v>110690</v>
      </c>
      <c r="B30" s="20" t="s">
        <v>143</v>
      </c>
      <c r="C30" s="21" t="s">
        <v>22</v>
      </c>
      <c r="D30" s="20" t="s">
        <v>144</v>
      </c>
      <c r="E30" s="22">
        <v>4.5</v>
      </c>
      <c r="F30" s="23">
        <v>0</v>
      </c>
      <c r="G30" s="24">
        <v>0</v>
      </c>
      <c r="I30" s="26">
        <v>444463</v>
      </c>
      <c r="J30" s="26" t="s">
        <v>145</v>
      </c>
      <c r="K30" s="27" t="s">
        <v>24</v>
      </c>
      <c r="L30" s="26" t="s">
        <v>69</v>
      </c>
      <c r="M30" s="22">
        <v>5</v>
      </c>
      <c r="N30" s="28">
        <v>0</v>
      </c>
      <c r="O30" s="29">
        <v>0</v>
      </c>
      <c r="Q30" s="20">
        <v>80178</v>
      </c>
      <c r="R30" s="20" t="s">
        <v>146</v>
      </c>
      <c r="S30" s="20" t="s">
        <v>24</v>
      </c>
      <c r="T30" s="20" t="s">
        <v>144</v>
      </c>
      <c r="U30" s="22">
        <v>4</v>
      </c>
      <c r="V30" s="23">
        <v>0</v>
      </c>
      <c r="W30" s="25">
        <v>0</v>
      </c>
    </row>
    <row r="31" spans="1:23" ht="10.199999999999999">
      <c r="A31" s="19">
        <v>121709</v>
      </c>
      <c r="B31" s="20" t="s">
        <v>147</v>
      </c>
      <c r="C31" s="21" t="s">
        <v>22</v>
      </c>
      <c r="D31" s="20" t="s">
        <v>85</v>
      </c>
      <c r="E31" s="22">
        <v>4.5</v>
      </c>
      <c r="F31" s="23">
        <v>0</v>
      </c>
      <c r="G31" s="24">
        <v>0</v>
      </c>
      <c r="I31" s="26">
        <v>444765</v>
      </c>
      <c r="J31" s="26" t="s">
        <v>148</v>
      </c>
      <c r="K31" s="27" t="s">
        <v>24</v>
      </c>
      <c r="L31" s="26" t="s">
        <v>57</v>
      </c>
      <c r="M31" s="22">
        <v>5</v>
      </c>
      <c r="N31" s="28">
        <v>0</v>
      </c>
      <c r="O31" s="29">
        <v>0</v>
      </c>
      <c r="Q31" s="20">
        <v>105717</v>
      </c>
      <c r="R31" s="20" t="s">
        <v>149</v>
      </c>
      <c r="S31" s="20" t="s">
        <v>24</v>
      </c>
      <c r="T31" s="20" t="s">
        <v>71</v>
      </c>
      <c r="U31" s="22">
        <v>4</v>
      </c>
      <c r="V31" s="23">
        <v>0</v>
      </c>
      <c r="W31" s="25">
        <v>0</v>
      </c>
    </row>
    <row r="32" spans="1:23" ht="10.199999999999999">
      <c r="A32" s="19">
        <v>122074</v>
      </c>
      <c r="B32" s="20" t="s">
        <v>150</v>
      </c>
      <c r="C32" s="21" t="s">
        <v>22</v>
      </c>
      <c r="D32" s="20" t="s">
        <v>59</v>
      </c>
      <c r="E32" s="22">
        <v>4.5</v>
      </c>
      <c r="F32" s="23">
        <v>0</v>
      </c>
      <c r="G32" s="24">
        <v>0</v>
      </c>
      <c r="I32" s="26">
        <v>454490</v>
      </c>
      <c r="J32" s="26" t="s">
        <v>151</v>
      </c>
      <c r="K32" s="27" t="s">
        <v>24</v>
      </c>
      <c r="L32" s="26" t="s">
        <v>47</v>
      </c>
      <c r="M32" s="22">
        <v>5</v>
      </c>
      <c r="N32" s="28">
        <v>0</v>
      </c>
      <c r="O32" s="29">
        <v>0</v>
      </c>
      <c r="Q32" s="20">
        <v>108416</v>
      </c>
      <c r="R32" s="20" t="s">
        <v>152</v>
      </c>
      <c r="S32" s="20" t="s">
        <v>24</v>
      </c>
      <c r="T32" s="20" t="s">
        <v>136</v>
      </c>
      <c r="U32" s="22">
        <v>4</v>
      </c>
      <c r="V32" s="23">
        <v>9</v>
      </c>
      <c r="W32" s="25">
        <v>17</v>
      </c>
    </row>
    <row r="33" spans="1:23" ht="10.199999999999999">
      <c r="A33" s="19">
        <v>138001</v>
      </c>
      <c r="B33" s="20" t="s">
        <v>153</v>
      </c>
      <c r="C33" s="21" t="s">
        <v>22</v>
      </c>
      <c r="D33" s="20" t="s">
        <v>49</v>
      </c>
      <c r="E33" s="22">
        <v>4.5</v>
      </c>
      <c r="F33" s="23">
        <v>0</v>
      </c>
      <c r="G33" s="24">
        <v>0</v>
      </c>
      <c r="I33" s="26">
        <v>460028</v>
      </c>
      <c r="J33" s="26" t="s">
        <v>154</v>
      </c>
      <c r="K33" s="27" t="s">
        <v>24</v>
      </c>
      <c r="L33" s="26" t="s">
        <v>69</v>
      </c>
      <c r="M33" s="22">
        <v>5</v>
      </c>
      <c r="N33" s="28">
        <v>0</v>
      </c>
      <c r="O33" s="29">
        <v>0</v>
      </c>
      <c r="Q33" s="20">
        <v>115556</v>
      </c>
      <c r="R33" s="20" t="s">
        <v>155</v>
      </c>
      <c r="S33" s="20" t="s">
        <v>24</v>
      </c>
      <c r="T33" s="20" t="s">
        <v>65</v>
      </c>
      <c r="U33" s="22">
        <v>4</v>
      </c>
      <c r="V33" s="23">
        <v>0</v>
      </c>
      <c r="W33" s="25">
        <v>0</v>
      </c>
    </row>
    <row r="34" spans="1:23" ht="10.199999999999999">
      <c r="A34" s="19">
        <v>184254</v>
      </c>
      <c r="B34" s="20" t="s">
        <v>156</v>
      </c>
      <c r="C34" s="21" t="s">
        <v>22</v>
      </c>
      <c r="D34" s="20" t="s">
        <v>65</v>
      </c>
      <c r="E34" s="22">
        <v>4.5</v>
      </c>
      <c r="F34" s="23">
        <v>0</v>
      </c>
      <c r="G34" s="24">
        <v>0</v>
      </c>
      <c r="I34" s="26">
        <v>465642</v>
      </c>
      <c r="J34" s="26" t="s">
        <v>157</v>
      </c>
      <c r="K34" s="27" t="s">
        <v>24</v>
      </c>
      <c r="L34" s="26" t="s">
        <v>67</v>
      </c>
      <c r="M34" s="22">
        <v>5</v>
      </c>
      <c r="N34" s="28">
        <v>9</v>
      </c>
      <c r="O34" s="29">
        <v>9</v>
      </c>
      <c r="Q34" s="20">
        <v>146426</v>
      </c>
      <c r="R34" s="20" t="s">
        <v>158</v>
      </c>
      <c r="S34" s="20" t="s">
        <v>24</v>
      </c>
      <c r="T34" s="20" t="s">
        <v>136</v>
      </c>
      <c r="U34" s="22">
        <v>4</v>
      </c>
      <c r="V34" s="23">
        <v>6</v>
      </c>
      <c r="W34" s="25">
        <v>20</v>
      </c>
    </row>
    <row r="35" spans="1:23" ht="10.199999999999999">
      <c r="A35" s="19">
        <v>201595</v>
      </c>
      <c r="B35" s="20" t="s">
        <v>159</v>
      </c>
      <c r="C35" s="21" t="s">
        <v>22</v>
      </c>
      <c r="D35" s="20" t="s">
        <v>99</v>
      </c>
      <c r="E35" s="22">
        <v>4.5</v>
      </c>
      <c r="F35" s="23">
        <v>0</v>
      </c>
      <c r="G35" s="24">
        <v>0</v>
      </c>
      <c r="I35" s="26">
        <v>467779</v>
      </c>
      <c r="J35" s="26" t="s">
        <v>160</v>
      </c>
      <c r="K35" s="27" t="s">
        <v>24</v>
      </c>
      <c r="L35" s="26" t="s">
        <v>47</v>
      </c>
      <c r="M35" s="22">
        <v>5</v>
      </c>
      <c r="N35" s="28">
        <v>7</v>
      </c>
      <c r="O35" s="29">
        <v>7</v>
      </c>
      <c r="Q35" s="20">
        <v>160817</v>
      </c>
      <c r="R35" s="20" t="s">
        <v>161</v>
      </c>
      <c r="S35" s="20" t="s">
        <v>24</v>
      </c>
      <c r="T35" s="20" t="s">
        <v>136</v>
      </c>
      <c r="U35" s="22">
        <v>4</v>
      </c>
      <c r="V35" s="23">
        <v>0</v>
      </c>
      <c r="W35" s="25">
        <v>1</v>
      </c>
    </row>
    <row r="36" spans="1:23" ht="10.199999999999999">
      <c r="A36" s="19">
        <v>221389</v>
      </c>
      <c r="B36" s="20" t="s">
        <v>162</v>
      </c>
      <c r="C36" s="21" t="s">
        <v>22</v>
      </c>
      <c r="D36" s="20" t="s">
        <v>53</v>
      </c>
      <c r="E36" s="22">
        <v>4.5</v>
      </c>
      <c r="F36" s="23">
        <v>0</v>
      </c>
      <c r="G36" s="24">
        <v>0</v>
      </c>
      <c r="I36" s="26">
        <v>469142</v>
      </c>
      <c r="J36" s="26" t="s">
        <v>163</v>
      </c>
      <c r="K36" s="27" t="s">
        <v>24</v>
      </c>
      <c r="L36" s="26" t="s">
        <v>65</v>
      </c>
      <c r="M36" s="22">
        <v>5</v>
      </c>
      <c r="N36" s="28">
        <v>1</v>
      </c>
      <c r="O36" s="29">
        <v>2</v>
      </c>
      <c r="Q36" s="20">
        <v>167512</v>
      </c>
      <c r="R36" s="20" t="s">
        <v>164</v>
      </c>
      <c r="S36" s="20" t="s">
        <v>24</v>
      </c>
      <c r="T36" s="20" t="s">
        <v>71</v>
      </c>
      <c r="U36" s="22">
        <v>4</v>
      </c>
      <c r="V36" s="23">
        <v>0</v>
      </c>
      <c r="W36" s="25">
        <v>1</v>
      </c>
    </row>
    <row r="37" spans="1:23" ht="10.199999999999999">
      <c r="A37" s="34">
        <v>230650</v>
      </c>
      <c r="B37" s="30" t="s">
        <v>165</v>
      </c>
      <c r="C37" s="35" t="s">
        <v>22</v>
      </c>
      <c r="D37" s="30" t="s">
        <v>80</v>
      </c>
      <c r="E37" s="31">
        <v>4.5</v>
      </c>
      <c r="F37" s="32">
        <v>0</v>
      </c>
      <c r="G37" s="36">
        <v>0</v>
      </c>
      <c r="I37" s="26">
        <v>482609</v>
      </c>
      <c r="J37" s="26" t="s">
        <v>166</v>
      </c>
      <c r="K37" s="27" t="s">
        <v>24</v>
      </c>
      <c r="L37" s="26" t="s">
        <v>69</v>
      </c>
      <c r="M37" s="22">
        <v>5</v>
      </c>
      <c r="N37" s="28">
        <v>1</v>
      </c>
      <c r="O37" s="29">
        <v>1</v>
      </c>
      <c r="Q37" s="20">
        <v>169359</v>
      </c>
      <c r="R37" s="20" t="s">
        <v>167</v>
      </c>
      <c r="S37" s="20" t="s">
        <v>24</v>
      </c>
      <c r="T37" s="20" t="s">
        <v>136</v>
      </c>
      <c r="U37" s="22">
        <v>4</v>
      </c>
      <c r="V37" s="23">
        <v>0</v>
      </c>
      <c r="W37" s="25">
        <v>1</v>
      </c>
    </row>
    <row r="38" spans="1:23" ht="10.199999999999999">
      <c r="A38" s="19">
        <v>240514</v>
      </c>
      <c r="B38" s="20" t="s">
        <v>168</v>
      </c>
      <c r="C38" s="21" t="s">
        <v>22</v>
      </c>
      <c r="D38" s="20" t="s">
        <v>140</v>
      </c>
      <c r="E38" s="22">
        <v>4.5</v>
      </c>
      <c r="F38" s="23">
        <v>0</v>
      </c>
      <c r="G38" s="24">
        <v>2</v>
      </c>
      <c r="I38" s="26">
        <v>483067</v>
      </c>
      <c r="J38" s="26" t="s">
        <v>169</v>
      </c>
      <c r="K38" s="27" t="s">
        <v>24</v>
      </c>
      <c r="L38" s="26" t="s">
        <v>80</v>
      </c>
      <c r="M38" s="22">
        <v>5</v>
      </c>
      <c r="N38" s="28">
        <v>6</v>
      </c>
      <c r="O38" s="29">
        <v>6</v>
      </c>
      <c r="Q38" s="20">
        <v>173878</v>
      </c>
      <c r="R38" s="20" t="s">
        <v>170</v>
      </c>
      <c r="S38" s="20" t="s">
        <v>24</v>
      </c>
      <c r="T38" s="20" t="s">
        <v>144</v>
      </c>
      <c r="U38" s="22">
        <v>4</v>
      </c>
      <c r="V38" s="23">
        <v>2</v>
      </c>
      <c r="W38" s="25">
        <v>3</v>
      </c>
    </row>
    <row r="39" spans="1:23" ht="10.199999999999999">
      <c r="A39" s="19">
        <v>428971</v>
      </c>
      <c r="B39" s="20" t="s">
        <v>171</v>
      </c>
      <c r="C39" s="21" t="s">
        <v>22</v>
      </c>
      <c r="D39" s="20" t="s">
        <v>53</v>
      </c>
      <c r="E39" s="22">
        <v>4.5</v>
      </c>
      <c r="F39" s="23">
        <v>0</v>
      </c>
      <c r="G39" s="24">
        <v>0</v>
      </c>
      <c r="I39" s="26">
        <v>485047</v>
      </c>
      <c r="J39" s="26" t="s">
        <v>172</v>
      </c>
      <c r="K39" s="27" t="s">
        <v>24</v>
      </c>
      <c r="L39" s="26" t="s">
        <v>53</v>
      </c>
      <c r="M39" s="22">
        <v>5</v>
      </c>
      <c r="N39" s="28">
        <v>0</v>
      </c>
      <c r="O39" s="29">
        <v>0</v>
      </c>
      <c r="Q39" s="20">
        <v>176420</v>
      </c>
      <c r="R39" s="20" t="s">
        <v>173</v>
      </c>
      <c r="S39" s="20" t="s">
        <v>24</v>
      </c>
      <c r="T39" s="20" t="s">
        <v>140</v>
      </c>
      <c r="U39" s="22">
        <v>4</v>
      </c>
      <c r="V39" s="23">
        <v>0</v>
      </c>
      <c r="W39" s="25">
        <v>0</v>
      </c>
    </row>
    <row r="40" spans="1:23" ht="10.199999999999999">
      <c r="A40" s="19">
        <v>451302</v>
      </c>
      <c r="B40" s="20" t="s">
        <v>174</v>
      </c>
      <c r="C40" s="21" t="s">
        <v>22</v>
      </c>
      <c r="D40" s="20" t="s">
        <v>78</v>
      </c>
      <c r="E40" s="22">
        <v>4.5</v>
      </c>
      <c r="F40" s="23">
        <v>0</v>
      </c>
      <c r="G40" s="24">
        <v>0</v>
      </c>
      <c r="I40" s="26">
        <v>487838</v>
      </c>
      <c r="J40" s="26" t="s">
        <v>175</v>
      </c>
      <c r="K40" s="27" t="s">
        <v>24</v>
      </c>
      <c r="L40" s="26" t="s">
        <v>67</v>
      </c>
      <c r="M40" s="22">
        <v>5</v>
      </c>
      <c r="N40" s="28">
        <v>14</v>
      </c>
      <c r="O40" s="29">
        <v>14</v>
      </c>
      <c r="Q40" s="20">
        <v>183015</v>
      </c>
      <c r="R40" s="20" t="s">
        <v>176</v>
      </c>
      <c r="S40" s="20" t="s">
        <v>24</v>
      </c>
      <c r="T40" s="20" t="s">
        <v>140</v>
      </c>
      <c r="U40" s="22">
        <v>4</v>
      </c>
      <c r="V40" s="23">
        <v>0</v>
      </c>
      <c r="W40" s="25">
        <v>0</v>
      </c>
    </row>
    <row r="41" spans="1:23" ht="10.199999999999999">
      <c r="A41" s="19">
        <v>457569</v>
      </c>
      <c r="B41" s="20" t="s">
        <v>177</v>
      </c>
      <c r="C41" s="21" t="s">
        <v>22</v>
      </c>
      <c r="D41" s="20" t="s">
        <v>80</v>
      </c>
      <c r="E41" s="22">
        <v>4.5</v>
      </c>
      <c r="F41" s="23">
        <v>5</v>
      </c>
      <c r="G41" s="24">
        <v>5</v>
      </c>
      <c r="I41" s="26">
        <v>491279</v>
      </c>
      <c r="J41" s="26" t="s">
        <v>178</v>
      </c>
      <c r="K41" s="27" t="s">
        <v>24</v>
      </c>
      <c r="L41" s="26" t="s">
        <v>65</v>
      </c>
      <c r="M41" s="22">
        <v>5</v>
      </c>
      <c r="N41" s="28">
        <v>0</v>
      </c>
      <c r="O41" s="29">
        <v>0</v>
      </c>
      <c r="Q41" s="20">
        <v>193278</v>
      </c>
      <c r="R41" s="20" t="s">
        <v>179</v>
      </c>
      <c r="S41" s="20" t="s">
        <v>24</v>
      </c>
      <c r="T41" s="20" t="s">
        <v>136</v>
      </c>
      <c r="U41" s="22">
        <v>4</v>
      </c>
      <c r="V41" s="23">
        <v>0</v>
      </c>
      <c r="W41" s="25">
        <v>6</v>
      </c>
    </row>
    <row r="42" spans="1:23" ht="10.199999999999999">
      <c r="A42" s="19">
        <v>472739</v>
      </c>
      <c r="B42" s="20" t="s">
        <v>180</v>
      </c>
      <c r="C42" s="21" t="s">
        <v>22</v>
      </c>
      <c r="D42" s="20" t="s">
        <v>144</v>
      </c>
      <c r="E42" s="22">
        <v>4.5</v>
      </c>
      <c r="F42" s="23">
        <v>2</v>
      </c>
      <c r="G42" s="24">
        <v>3</v>
      </c>
      <c r="I42" s="26">
        <v>492777</v>
      </c>
      <c r="J42" s="26" t="s">
        <v>181</v>
      </c>
      <c r="K42" s="27" t="s">
        <v>24</v>
      </c>
      <c r="L42" s="26" t="s">
        <v>51</v>
      </c>
      <c r="M42" s="22">
        <v>5</v>
      </c>
      <c r="N42" s="28">
        <v>0</v>
      </c>
      <c r="O42" s="29">
        <v>0</v>
      </c>
      <c r="Q42" s="20">
        <v>204813</v>
      </c>
      <c r="R42" s="20" t="s">
        <v>182</v>
      </c>
      <c r="S42" s="20" t="s">
        <v>24</v>
      </c>
      <c r="T42" s="20" t="s">
        <v>144</v>
      </c>
      <c r="U42" s="22">
        <v>4</v>
      </c>
      <c r="V42" s="23">
        <v>0</v>
      </c>
      <c r="W42" s="25">
        <v>0</v>
      </c>
    </row>
    <row r="43" spans="1:23" ht="10.199999999999999">
      <c r="A43" s="19">
        <v>473284</v>
      </c>
      <c r="B43" s="20" t="s">
        <v>183</v>
      </c>
      <c r="C43" s="21" t="s">
        <v>22</v>
      </c>
      <c r="D43" s="20" t="s">
        <v>136</v>
      </c>
      <c r="E43" s="22">
        <v>4.5</v>
      </c>
      <c r="F43" s="23">
        <v>10</v>
      </c>
      <c r="G43" s="24">
        <v>20</v>
      </c>
      <c r="I43" s="26">
        <v>494307</v>
      </c>
      <c r="J43" s="26" t="s">
        <v>184</v>
      </c>
      <c r="K43" s="27" t="s">
        <v>24</v>
      </c>
      <c r="L43" s="26" t="s">
        <v>59</v>
      </c>
      <c r="M43" s="22">
        <v>5</v>
      </c>
      <c r="N43" s="28">
        <v>0</v>
      </c>
      <c r="O43" s="29">
        <v>0</v>
      </c>
      <c r="Q43" s="20">
        <v>204822</v>
      </c>
      <c r="R43" s="20" t="s">
        <v>185</v>
      </c>
      <c r="S43" s="20" t="s">
        <v>24</v>
      </c>
      <c r="T43" s="20" t="s">
        <v>53</v>
      </c>
      <c r="U43" s="22">
        <v>4</v>
      </c>
      <c r="V43" s="23">
        <v>0</v>
      </c>
      <c r="W43" s="25">
        <v>0</v>
      </c>
    </row>
    <row r="44" spans="1:23" ht="10.199999999999999">
      <c r="A44" s="19">
        <v>485055</v>
      </c>
      <c r="B44" s="20" t="s">
        <v>186</v>
      </c>
      <c r="C44" s="21" t="s">
        <v>22</v>
      </c>
      <c r="D44" s="20" t="s">
        <v>65</v>
      </c>
      <c r="E44" s="22">
        <v>4.5</v>
      </c>
      <c r="F44" s="23">
        <v>1</v>
      </c>
      <c r="G44" s="24">
        <v>3</v>
      </c>
      <c r="I44" s="26">
        <v>498444</v>
      </c>
      <c r="J44" s="26" t="s">
        <v>187</v>
      </c>
      <c r="K44" s="27" t="s">
        <v>24</v>
      </c>
      <c r="L44" s="26" t="s">
        <v>69</v>
      </c>
      <c r="M44" s="22">
        <v>5</v>
      </c>
      <c r="N44" s="28">
        <v>1</v>
      </c>
      <c r="O44" s="29">
        <v>1</v>
      </c>
      <c r="Q44" s="20">
        <v>216616</v>
      </c>
      <c r="R44" s="20" t="s">
        <v>188</v>
      </c>
      <c r="S44" s="20" t="s">
        <v>24</v>
      </c>
      <c r="T44" s="20" t="s">
        <v>140</v>
      </c>
      <c r="U44" s="22">
        <v>4</v>
      </c>
      <c r="V44" s="23">
        <v>0</v>
      </c>
      <c r="W44" s="25">
        <v>4</v>
      </c>
    </row>
    <row r="45" spans="1:23" ht="10.199999999999999">
      <c r="A45" s="19">
        <v>489639</v>
      </c>
      <c r="B45" s="20" t="s">
        <v>189</v>
      </c>
      <c r="C45" s="21" t="s">
        <v>22</v>
      </c>
      <c r="D45" s="20" t="s">
        <v>47</v>
      </c>
      <c r="E45" s="22">
        <v>4.5</v>
      </c>
      <c r="F45" s="23">
        <v>6</v>
      </c>
      <c r="G45" s="24">
        <v>6</v>
      </c>
      <c r="I45" s="26">
        <v>512462</v>
      </c>
      <c r="J45" s="26" t="s">
        <v>190</v>
      </c>
      <c r="K45" s="27" t="s">
        <v>24</v>
      </c>
      <c r="L45" s="26" t="s">
        <v>49</v>
      </c>
      <c r="M45" s="22">
        <v>5</v>
      </c>
      <c r="N45" s="28">
        <v>0</v>
      </c>
      <c r="O45" s="29">
        <v>0</v>
      </c>
      <c r="Q45" s="20">
        <v>219924</v>
      </c>
      <c r="R45" s="20" t="s">
        <v>191</v>
      </c>
      <c r="S45" s="20" t="s">
        <v>24</v>
      </c>
      <c r="T45" s="20" t="s">
        <v>140</v>
      </c>
      <c r="U45" s="22">
        <v>4</v>
      </c>
      <c r="V45" s="23">
        <v>0</v>
      </c>
      <c r="W45" s="25">
        <v>2</v>
      </c>
    </row>
    <row r="46" spans="1:23" ht="10.199999999999999">
      <c r="A46" s="19">
        <v>507433</v>
      </c>
      <c r="B46" s="20" t="s">
        <v>192</v>
      </c>
      <c r="C46" s="21" t="s">
        <v>22</v>
      </c>
      <c r="D46" s="20" t="s">
        <v>57</v>
      </c>
      <c r="E46" s="22">
        <v>4.5</v>
      </c>
      <c r="F46" s="23">
        <v>0</v>
      </c>
      <c r="G46" s="24">
        <v>0</v>
      </c>
      <c r="I46" s="26">
        <v>522047</v>
      </c>
      <c r="J46" s="26" t="s">
        <v>193</v>
      </c>
      <c r="K46" s="27" t="s">
        <v>24</v>
      </c>
      <c r="L46" s="26" t="s">
        <v>99</v>
      </c>
      <c r="M46" s="22">
        <v>5</v>
      </c>
      <c r="N46" s="28">
        <v>0</v>
      </c>
      <c r="O46" s="29">
        <v>6</v>
      </c>
      <c r="Q46" s="20">
        <v>220583</v>
      </c>
      <c r="R46" s="20" t="s">
        <v>194</v>
      </c>
      <c r="S46" s="20" t="s">
        <v>24</v>
      </c>
      <c r="T46" s="20" t="s">
        <v>144</v>
      </c>
      <c r="U46" s="22">
        <v>4</v>
      </c>
      <c r="V46" s="23">
        <v>0</v>
      </c>
      <c r="W46" s="25">
        <v>0</v>
      </c>
    </row>
    <row r="47" spans="1:23" ht="10.199999999999999">
      <c r="A47" s="19">
        <v>515046</v>
      </c>
      <c r="B47" s="20" t="s">
        <v>195</v>
      </c>
      <c r="C47" s="21" t="s">
        <v>22</v>
      </c>
      <c r="D47" s="20" t="s">
        <v>71</v>
      </c>
      <c r="E47" s="22">
        <v>4.5</v>
      </c>
      <c r="F47" s="23">
        <v>0</v>
      </c>
      <c r="G47" s="24">
        <v>0</v>
      </c>
      <c r="I47" s="26">
        <v>550864</v>
      </c>
      <c r="J47" s="26" t="s">
        <v>196</v>
      </c>
      <c r="K47" s="27" t="s">
        <v>24</v>
      </c>
      <c r="L47" s="26" t="s">
        <v>78</v>
      </c>
      <c r="M47" s="22">
        <v>5</v>
      </c>
      <c r="N47" s="28">
        <v>0</v>
      </c>
      <c r="O47" s="29">
        <v>0</v>
      </c>
      <c r="Q47" s="20">
        <v>222018</v>
      </c>
      <c r="R47" s="20" t="s">
        <v>197</v>
      </c>
      <c r="S47" s="20" t="s">
        <v>24</v>
      </c>
      <c r="T47" s="20" t="s">
        <v>140</v>
      </c>
      <c r="U47" s="22">
        <v>4</v>
      </c>
      <c r="V47" s="23">
        <v>0</v>
      </c>
      <c r="W47" s="25">
        <v>0</v>
      </c>
    </row>
    <row r="48" spans="1:23" ht="10.199999999999999">
      <c r="A48" s="19">
        <v>546600</v>
      </c>
      <c r="B48" s="20" t="s">
        <v>198</v>
      </c>
      <c r="C48" s="21" t="s">
        <v>22</v>
      </c>
      <c r="D48" s="20" t="s">
        <v>140</v>
      </c>
      <c r="E48" s="22">
        <v>4.5</v>
      </c>
      <c r="F48" s="23">
        <v>0</v>
      </c>
      <c r="G48" s="24">
        <v>0</v>
      </c>
      <c r="I48" s="26">
        <v>570794</v>
      </c>
      <c r="J48" s="26" t="s">
        <v>199</v>
      </c>
      <c r="K48" s="27" t="s">
        <v>24</v>
      </c>
      <c r="L48" s="26" t="s">
        <v>85</v>
      </c>
      <c r="M48" s="22">
        <v>5</v>
      </c>
      <c r="N48" s="28">
        <v>2</v>
      </c>
      <c r="O48" s="29">
        <v>3</v>
      </c>
      <c r="Q48" s="20">
        <v>232351</v>
      </c>
      <c r="R48" s="20" t="s">
        <v>200</v>
      </c>
      <c r="S48" s="20" t="s">
        <v>24</v>
      </c>
      <c r="T48" s="20" t="s">
        <v>136</v>
      </c>
      <c r="U48" s="22">
        <v>4</v>
      </c>
      <c r="V48" s="23">
        <v>6</v>
      </c>
      <c r="W48" s="25">
        <v>12</v>
      </c>
    </row>
    <row r="49" spans="1:23" ht="10.199999999999999">
      <c r="A49" s="19">
        <v>549939</v>
      </c>
      <c r="B49" s="20" t="s">
        <v>201</v>
      </c>
      <c r="C49" s="21" t="s">
        <v>22</v>
      </c>
      <c r="D49" s="20" t="s">
        <v>69</v>
      </c>
      <c r="E49" s="22">
        <v>4.5</v>
      </c>
      <c r="F49" s="23">
        <v>0</v>
      </c>
      <c r="G49" s="24">
        <v>0</v>
      </c>
      <c r="I49" s="26">
        <v>606702</v>
      </c>
      <c r="J49" s="26" t="s">
        <v>202</v>
      </c>
      <c r="K49" s="27" t="s">
        <v>24</v>
      </c>
      <c r="L49" s="26" t="s">
        <v>51</v>
      </c>
      <c r="M49" s="22">
        <v>5</v>
      </c>
      <c r="N49" s="28">
        <v>4</v>
      </c>
      <c r="O49" s="29">
        <v>4</v>
      </c>
      <c r="Q49" s="20">
        <v>433590</v>
      </c>
      <c r="R49" s="20" t="s">
        <v>203</v>
      </c>
      <c r="S49" s="20" t="s">
        <v>24</v>
      </c>
      <c r="T49" s="20" t="s">
        <v>136</v>
      </c>
      <c r="U49" s="22">
        <v>4</v>
      </c>
      <c r="V49" s="23">
        <v>1</v>
      </c>
      <c r="W49" s="25">
        <v>2</v>
      </c>
    </row>
    <row r="50" spans="1:23" ht="10.199999999999999">
      <c r="A50" s="19">
        <v>554578</v>
      </c>
      <c r="B50" s="20" t="s">
        <v>204</v>
      </c>
      <c r="C50" s="21" t="s">
        <v>22</v>
      </c>
      <c r="D50" s="20" t="s">
        <v>67</v>
      </c>
      <c r="E50" s="22">
        <v>4.5</v>
      </c>
      <c r="F50" s="23">
        <v>0</v>
      </c>
      <c r="G50" s="24">
        <v>0</v>
      </c>
      <c r="I50" s="26">
        <v>610799</v>
      </c>
      <c r="J50" s="26" t="s">
        <v>205</v>
      </c>
      <c r="K50" s="27" t="s">
        <v>24</v>
      </c>
      <c r="L50" s="26" t="s">
        <v>47</v>
      </c>
      <c r="M50" s="22">
        <v>5</v>
      </c>
      <c r="N50" s="28">
        <v>6</v>
      </c>
      <c r="O50" s="29">
        <v>6</v>
      </c>
      <c r="Q50" s="20">
        <v>436761</v>
      </c>
      <c r="R50" s="20" t="s">
        <v>206</v>
      </c>
      <c r="S50" s="20" t="s">
        <v>24</v>
      </c>
      <c r="T50" s="20" t="s">
        <v>144</v>
      </c>
      <c r="U50" s="22">
        <v>4</v>
      </c>
      <c r="V50" s="23">
        <v>0</v>
      </c>
      <c r="W50" s="25">
        <v>0</v>
      </c>
    </row>
    <row r="51" spans="1:23" ht="10.199999999999999">
      <c r="A51" s="19">
        <v>21205</v>
      </c>
      <c r="B51" s="20" t="s">
        <v>207</v>
      </c>
      <c r="C51" s="21" t="s">
        <v>22</v>
      </c>
      <c r="D51" s="20" t="s">
        <v>78</v>
      </c>
      <c r="E51" s="22">
        <v>4</v>
      </c>
      <c r="F51" s="23">
        <v>0</v>
      </c>
      <c r="G51" s="24">
        <v>0</v>
      </c>
      <c r="I51" s="26">
        <v>620487</v>
      </c>
      <c r="J51" s="26" t="s">
        <v>208</v>
      </c>
      <c r="K51" s="27" t="s">
        <v>24</v>
      </c>
      <c r="L51" s="26" t="s">
        <v>80</v>
      </c>
      <c r="M51" s="22">
        <v>5</v>
      </c>
      <c r="N51" s="28">
        <v>0</v>
      </c>
      <c r="O51" s="29">
        <v>0</v>
      </c>
      <c r="Q51" s="20">
        <v>449428</v>
      </c>
      <c r="R51" s="20" t="s">
        <v>209</v>
      </c>
      <c r="S51" s="20" t="s">
        <v>24</v>
      </c>
      <c r="T51" s="20" t="s">
        <v>136</v>
      </c>
      <c r="U51" s="22">
        <v>4</v>
      </c>
      <c r="V51" s="23">
        <v>0</v>
      </c>
      <c r="W51" s="25">
        <v>0</v>
      </c>
    </row>
    <row r="52" spans="1:23" ht="10.199999999999999">
      <c r="A52" s="19">
        <v>40383</v>
      </c>
      <c r="B52" s="20" t="s">
        <v>210</v>
      </c>
      <c r="C52" s="21" t="s">
        <v>22</v>
      </c>
      <c r="D52" s="20" t="s">
        <v>80</v>
      </c>
      <c r="E52" s="22">
        <v>4</v>
      </c>
      <c r="F52" s="23">
        <v>0</v>
      </c>
      <c r="G52" s="24">
        <v>0</v>
      </c>
      <c r="I52" s="26">
        <v>651426</v>
      </c>
      <c r="J52" s="26" t="s">
        <v>211</v>
      </c>
      <c r="K52" s="27" t="s">
        <v>24</v>
      </c>
      <c r="L52" s="26" t="s">
        <v>85</v>
      </c>
      <c r="M52" s="22">
        <v>5</v>
      </c>
      <c r="N52" s="28">
        <v>0</v>
      </c>
      <c r="O52" s="29">
        <v>1</v>
      </c>
      <c r="Q52" s="20">
        <v>449429</v>
      </c>
      <c r="R52" s="20" t="s">
        <v>212</v>
      </c>
      <c r="S52" s="20" t="s">
        <v>24</v>
      </c>
      <c r="T52" s="20" t="s">
        <v>140</v>
      </c>
      <c r="U52" s="22">
        <v>4</v>
      </c>
      <c r="V52" s="23">
        <v>0</v>
      </c>
      <c r="W52" s="25">
        <v>2</v>
      </c>
    </row>
    <row r="53" spans="1:23" ht="10.199999999999999">
      <c r="A53" s="19">
        <v>49262</v>
      </c>
      <c r="B53" s="20" t="s">
        <v>213</v>
      </c>
      <c r="C53" s="21" t="s">
        <v>22</v>
      </c>
      <c r="D53" s="20" t="s">
        <v>47</v>
      </c>
      <c r="E53" s="22">
        <v>4</v>
      </c>
      <c r="F53" s="23">
        <v>0</v>
      </c>
      <c r="G53" s="24">
        <v>0</v>
      </c>
      <c r="I53" s="26">
        <v>54469</v>
      </c>
      <c r="J53" s="26" t="s">
        <v>214</v>
      </c>
      <c r="K53" s="27" t="s">
        <v>24</v>
      </c>
      <c r="L53" s="26" t="s">
        <v>80</v>
      </c>
      <c r="M53" s="22">
        <v>4.5</v>
      </c>
      <c r="N53" s="28">
        <v>2</v>
      </c>
      <c r="O53" s="29">
        <v>2</v>
      </c>
      <c r="Q53" s="20">
        <v>451284</v>
      </c>
      <c r="R53" s="20" t="s">
        <v>215</v>
      </c>
      <c r="S53" s="20" t="s">
        <v>24</v>
      </c>
      <c r="T53" s="20" t="s">
        <v>144</v>
      </c>
      <c r="U53" s="22">
        <v>4</v>
      </c>
      <c r="V53" s="23">
        <v>2</v>
      </c>
      <c r="W53" s="25">
        <v>3</v>
      </c>
    </row>
    <row r="54" spans="1:23" ht="10.199999999999999">
      <c r="A54" s="19">
        <v>50093</v>
      </c>
      <c r="B54" s="20" t="s">
        <v>216</v>
      </c>
      <c r="C54" s="21" t="s">
        <v>22</v>
      </c>
      <c r="D54" s="20" t="s">
        <v>140</v>
      </c>
      <c r="E54" s="22">
        <v>4</v>
      </c>
      <c r="F54" s="23">
        <v>0</v>
      </c>
      <c r="G54" s="24">
        <v>0</v>
      </c>
      <c r="I54" s="26">
        <v>83299</v>
      </c>
      <c r="J54" s="26" t="s">
        <v>217</v>
      </c>
      <c r="K54" s="27" t="s">
        <v>24</v>
      </c>
      <c r="L54" s="26" t="s">
        <v>47</v>
      </c>
      <c r="M54" s="22">
        <v>4.5</v>
      </c>
      <c r="N54" s="28">
        <v>6</v>
      </c>
      <c r="O54" s="29">
        <v>6</v>
      </c>
      <c r="Q54" s="20">
        <v>455084</v>
      </c>
      <c r="R54" s="20" t="s">
        <v>218</v>
      </c>
      <c r="S54" s="20" t="s">
        <v>24</v>
      </c>
      <c r="T54" s="20" t="s">
        <v>140</v>
      </c>
      <c r="U54" s="22">
        <v>4</v>
      </c>
      <c r="V54" s="23">
        <v>0</v>
      </c>
      <c r="W54" s="25">
        <v>2</v>
      </c>
    </row>
    <row r="55" spans="1:23" ht="10.199999999999999">
      <c r="A55" s="19">
        <v>67089</v>
      </c>
      <c r="B55" s="20" t="s">
        <v>219</v>
      </c>
      <c r="C55" s="21" t="s">
        <v>22</v>
      </c>
      <c r="D55" s="20" t="s">
        <v>65</v>
      </c>
      <c r="E55" s="22">
        <v>4</v>
      </c>
      <c r="F55" s="23">
        <v>0</v>
      </c>
      <c r="G55" s="24">
        <v>0</v>
      </c>
      <c r="I55" s="26">
        <v>93605</v>
      </c>
      <c r="J55" s="26" t="s">
        <v>220</v>
      </c>
      <c r="K55" s="27" t="s">
        <v>24</v>
      </c>
      <c r="L55" s="26" t="s">
        <v>71</v>
      </c>
      <c r="M55" s="22">
        <v>4.5</v>
      </c>
      <c r="N55" s="28">
        <v>0</v>
      </c>
      <c r="O55" s="29">
        <v>1</v>
      </c>
      <c r="Q55" s="20">
        <v>461102</v>
      </c>
      <c r="R55" s="20" t="s">
        <v>221</v>
      </c>
      <c r="S55" s="20" t="s">
        <v>24</v>
      </c>
      <c r="T55" s="20" t="s">
        <v>144</v>
      </c>
      <c r="U55" s="22">
        <v>4</v>
      </c>
      <c r="V55" s="23">
        <v>8</v>
      </c>
      <c r="W55" s="25">
        <v>11</v>
      </c>
    </row>
    <row r="56" spans="1:23" ht="10.199999999999999">
      <c r="A56" s="34">
        <v>79602</v>
      </c>
      <c r="B56" s="30" t="s">
        <v>222</v>
      </c>
      <c r="C56" s="35" t="s">
        <v>22</v>
      </c>
      <c r="D56" s="30" t="s">
        <v>144</v>
      </c>
      <c r="E56" s="31">
        <v>4</v>
      </c>
      <c r="F56" s="32">
        <v>0</v>
      </c>
      <c r="G56" s="36">
        <v>0</v>
      </c>
      <c r="I56" s="26">
        <v>101188</v>
      </c>
      <c r="J56" s="26" t="s">
        <v>223</v>
      </c>
      <c r="K56" s="27" t="s">
        <v>24</v>
      </c>
      <c r="L56" s="26" t="s">
        <v>73</v>
      </c>
      <c r="M56" s="22">
        <v>4.5</v>
      </c>
      <c r="N56" s="28">
        <v>0</v>
      </c>
      <c r="O56" s="29">
        <v>0</v>
      </c>
      <c r="Q56" s="20">
        <v>465390</v>
      </c>
      <c r="R56" s="20" t="s">
        <v>224</v>
      </c>
      <c r="S56" s="20" t="s">
        <v>24</v>
      </c>
      <c r="T56" s="20" t="s">
        <v>144</v>
      </c>
      <c r="U56" s="22">
        <v>4</v>
      </c>
      <c r="V56" s="23">
        <v>0</v>
      </c>
      <c r="W56" s="25">
        <v>0</v>
      </c>
    </row>
    <row r="57" spans="1:23" ht="10.199999999999999">
      <c r="A57" s="19">
        <v>86873</v>
      </c>
      <c r="B57" s="20" t="s">
        <v>225</v>
      </c>
      <c r="C57" s="21" t="s">
        <v>22</v>
      </c>
      <c r="D57" s="20" t="s">
        <v>96</v>
      </c>
      <c r="E57" s="22">
        <v>4</v>
      </c>
      <c r="F57" s="23">
        <v>0</v>
      </c>
      <c r="G57" s="24">
        <v>0</v>
      </c>
      <c r="I57" s="26">
        <v>106760</v>
      </c>
      <c r="J57" s="26" t="s">
        <v>226</v>
      </c>
      <c r="K57" s="27" t="s">
        <v>24</v>
      </c>
      <c r="L57" s="26" t="s">
        <v>78</v>
      </c>
      <c r="M57" s="22">
        <v>4.5</v>
      </c>
      <c r="N57" s="28">
        <v>0</v>
      </c>
      <c r="O57" s="29">
        <v>1</v>
      </c>
      <c r="Q57" s="20">
        <v>477547</v>
      </c>
      <c r="R57" s="20" t="s">
        <v>227</v>
      </c>
      <c r="S57" s="20" t="s">
        <v>24</v>
      </c>
      <c r="T57" s="20" t="s">
        <v>71</v>
      </c>
      <c r="U57" s="22">
        <v>4</v>
      </c>
      <c r="V57" s="23">
        <v>0</v>
      </c>
      <c r="W57" s="25">
        <v>0</v>
      </c>
    </row>
    <row r="58" spans="1:23" ht="10.199999999999999">
      <c r="A58" s="19">
        <v>112520</v>
      </c>
      <c r="B58" s="20" t="s">
        <v>228</v>
      </c>
      <c r="C58" s="21" t="s">
        <v>22</v>
      </c>
      <c r="D58" s="20" t="s">
        <v>140</v>
      </c>
      <c r="E58" s="22">
        <v>4</v>
      </c>
      <c r="F58" s="23">
        <v>0</v>
      </c>
      <c r="G58" s="24">
        <v>0</v>
      </c>
      <c r="I58" s="26">
        <v>109646</v>
      </c>
      <c r="J58" s="26" t="s">
        <v>229</v>
      </c>
      <c r="K58" s="27" t="s">
        <v>24</v>
      </c>
      <c r="L58" s="26" t="s">
        <v>69</v>
      </c>
      <c r="M58" s="22">
        <v>4.5</v>
      </c>
      <c r="N58" s="28">
        <v>0</v>
      </c>
      <c r="O58" s="29">
        <v>0</v>
      </c>
      <c r="Q58" s="20">
        <v>489580</v>
      </c>
      <c r="R58" s="20" t="s">
        <v>230</v>
      </c>
      <c r="S58" s="20" t="s">
        <v>24</v>
      </c>
      <c r="T58" s="20" t="s">
        <v>51</v>
      </c>
      <c r="U58" s="22">
        <v>4</v>
      </c>
      <c r="V58" s="23">
        <v>0</v>
      </c>
      <c r="W58" s="25">
        <v>0</v>
      </c>
    </row>
    <row r="59" spans="1:23" ht="10.199999999999999">
      <c r="A59" s="19">
        <v>155503</v>
      </c>
      <c r="B59" s="20" t="s">
        <v>231</v>
      </c>
      <c r="C59" s="21" t="s">
        <v>22</v>
      </c>
      <c r="D59" s="20" t="s">
        <v>51</v>
      </c>
      <c r="E59" s="22">
        <v>4</v>
      </c>
      <c r="F59" s="23">
        <v>0</v>
      </c>
      <c r="G59" s="24">
        <v>0</v>
      </c>
      <c r="I59" s="26">
        <v>122798</v>
      </c>
      <c r="J59" s="26" t="s">
        <v>232</v>
      </c>
      <c r="K59" s="27" t="s">
        <v>24</v>
      </c>
      <c r="L59" s="26" t="s">
        <v>65</v>
      </c>
      <c r="M59" s="22">
        <v>4.5</v>
      </c>
      <c r="N59" s="28">
        <v>2</v>
      </c>
      <c r="O59" s="29">
        <v>5</v>
      </c>
      <c r="Q59" s="20">
        <v>499300</v>
      </c>
      <c r="R59" s="20" t="s">
        <v>233</v>
      </c>
      <c r="S59" s="20" t="s">
        <v>24</v>
      </c>
      <c r="T59" s="20" t="s">
        <v>49</v>
      </c>
      <c r="U59" s="22">
        <v>4</v>
      </c>
      <c r="V59" s="23">
        <v>0</v>
      </c>
      <c r="W59" s="25">
        <v>0</v>
      </c>
    </row>
    <row r="60" spans="1:23" ht="10.199999999999999">
      <c r="A60" s="19">
        <v>167825</v>
      </c>
      <c r="B60" s="20" t="s">
        <v>234</v>
      </c>
      <c r="C60" s="21" t="s">
        <v>22</v>
      </c>
      <c r="D60" s="20" t="s">
        <v>136</v>
      </c>
      <c r="E60" s="22">
        <v>4</v>
      </c>
      <c r="F60" s="23">
        <v>0</v>
      </c>
      <c r="G60" s="24">
        <v>0</v>
      </c>
      <c r="I60" s="26">
        <v>149484</v>
      </c>
      <c r="J60" s="26" t="s">
        <v>235</v>
      </c>
      <c r="K60" s="27" t="s">
        <v>24</v>
      </c>
      <c r="L60" s="26" t="s">
        <v>73</v>
      </c>
      <c r="M60" s="22">
        <v>4.5</v>
      </c>
      <c r="N60" s="28">
        <v>1</v>
      </c>
      <c r="O60" s="29">
        <v>1</v>
      </c>
      <c r="Q60" s="20">
        <v>499716</v>
      </c>
      <c r="R60" s="20" t="s">
        <v>236</v>
      </c>
      <c r="S60" s="20" t="s">
        <v>24</v>
      </c>
      <c r="T60" s="20" t="s">
        <v>65</v>
      </c>
      <c r="U60" s="22">
        <v>4</v>
      </c>
      <c r="V60" s="23">
        <v>0</v>
      </c>
      <c r="W60" s="25">
        <v>0</v>
      </c>
    </row>
    <row r="61" spans="1:23" ht="10.199999999999999">
      <c r="A61" s="19">
        <v>169593</v>
      </c>
      <c r="B61" s="20" t="s">
        <v>237</v>
      </c>
      <c r="C61" s="21" t="s">
        <v>22</v>
      </c>
      <c r="D61" s="20" t="s">
        <v>85</v>
      </c>
      <c r="E61" s="22">
        <v>4</v>
      </c>
      <c r="F61" s="23">
        <v>0</v>
      </c>
      <c r="G61" s="24">
        <v>0</v>
      </c>
      <c r="I61" s="26">
        <v>159506</v>
      </c>
      <c r="J61" s="26" t="s">
        <v>238</v>
      </c>
      <c r="K61" s="27" t="s">
        <v>24</v>
      </c>
      <c r="L61" s="26" t="s">
        <v>53</v>
      </c>
      <c r="M61" s="22">
        <v>4.5</v>
      </c>
      <c r="N61" s="28">
        <v>0</v>
      </c>
      <c r="O61" s="29">
        <v>5</v>
      </c>
      <c r="Q61" s="20">
        <v>501902</v>
      </c>
      <c r="R61" s="20" t="s">
        <v>239</v>
      </c>
      <c r="S61" s="20" t="s">
        <v>24</v>
      </c>
      <c r="T61" s="20" t="s">
        <v>136</v>
      </c>
      <c r="U61" s="22">
        <v>4</v>
      </c>
      <c r="V61" s="23">
        <v>0</v>
      </c>
      <c r="W61" s="25">
        <v>0</v>
      </c>
    </row>
    <row r="62" spans="1:23" ht="10.199999999999999">
      <c r="A62" s="19">
        <v>214572</v>
      </c>
      <c r="B62" s="20" t="s">
        <v>240</v>
      </c>
      <c r="C62" s="21" t="s">
        <v>22</v>
      </c>
      <c r="D62" s="20" t="s">
        <v>65</v>
      </c>
      <c r="E62" s="22">
        <v>4</v>
      </c>
      <c r="F62" s="23">
        <v>0</v>
      </c>
      <c r="G62" s="24">
        <v>0</v>
      </c>
      <c r="I62" s="26">
        <v>166477</v>
      </c>
      <c r="J62" s="26" t="s">
        <v>241</v>
      </c>
      <c r="K62" s="27" t="s">
        <v>24</v>
      </c>
      <c r="L62" s="26" t="s">
        <v>96</v>
      </c>
      <c r="M62" s="22">
        <v>4.5</v>
      </c>
      <c r="N62" s="28">
        <v>6</v>
      </c>
      <c r="O62" s="29">
        <v>6</v>
      </c>
      <c r="Q62" s="20">
        <v>519440</v>
      </c>
      <c r="R62" s="20" t="s">
        <v>242</v>
      </c>
      <c r="S62" s="20" t="s">
        <v>24</v>
      </c>
      <c r="T62" s="20" t="s">
        <v>51</v>
      </c>
      <c r="U62" s="22">
        <v>4</v>
      </c>
      <c r="V62" s="23">
        <v>0</v>
      </c>
      <c r="W62" s="25">
        <v>0</v>
      </c>
    </row>
    <row r="63" spans="1:23" ht="10.199999999999999">
      <c r="A63" s="19">
        <v>232571</v>
      </c>
      <c r="B63" s="20" t="s">
        <v>243</v>
      </c>
      <c r="C63" s="21" t="s">
        <v>22</v>
      </c>
      <c r="D63" s="20" t="s">
        <v>71</v>
      </c>
      <c r="E63" s="22">
        <v>4</v>
      </c>
      <c r="F63" s="23">
        <v>0</v>
      </c>
      <c r="G63" s="24">
        <v>0</v>
      </c>
      <c r="I63" s="26">
        <v>167074</v>
      </c>
      <c r="J63" s="26" t="s">
        <v>244</v>
      </c>
      <c r="K63" s="27" t="s">
        <v>24</v>
      </c>
      <c r="L63" s="26" t="s">
        <v>96</v>
      </c>
      <c r="M63" s="22">
        <v>4.5</v>
      </c>
      <c r="N63" s="28">
        <v>0</v>
      </c>
      <c r="O63" s="29">
        <v>0</v>
      </c>
      <c r="Q63" s="20">
        <v>538638</v>
      </c>
      <c r="R63" s="20" t="s">
        <v>245</v>
      </c>
      <c r="S63" s="20" t="s">
        <v>24</v>
      </c>
      <c r="T63" s="20" t="s">
        <v>53</v>
      </c>
      <c r="U63" s="22">
        <v>4</v>
      </c>
      <c r="V63" s="23">
        <v>0</v>
      </c>
      <c r="W63" s="25">
        <v>0</v>
      </c>
    </row>
    <row r="64" spans="1:23" ht="10.199999999999999">
      <c r="A64" s="19">
        <v>432987</v>
      </c>
      <c r="B64" s="20" t="s">
        <v>246</v>
      </c>
      <c r="C64" s="21" t="s">
        <v>22</v>
      </c>
      <c r="D64" s="20" t="s">
        <v>51</v>
      </c>
      <c r="E64" s="22">
        <v>4</v>
      </c>
      <c r="F64" s="23">
        <v>0</v>
      </c>
      <c r="G64" s="24">
        <v>0</v>
      </c>
      <c r="I64" s="26">
        <v>169528</v>
      </c>
      <c r="J64" s="26" t="s">
        <v>247</v>
      </c>
      <c r="K64" s="27" t="s">
        <v>24</v>
      </c>
      <c r="L64" s="26" t="s">
        <v>96</v>
      </c>
      <c r="M64" s="22">
        <v>4.5</v>
      </c>
      <c r="N64" s="28">
        <v>1</v>
      </c>
      <c r="O64" s="29">
        <v>1</v>
      </c>
      <c r="Q64" s="20">
        <v>539142</v>
      </c>
      <c r="R64" s="20" t="s">
        <v>248</v>
      </c>
      <c r="S64" s="20" t="s">
        <v>24</v>
      </c>
      <c r="T64" s="20" t="s">
        <v>144</v>
      </c>
      <c r="U64" s="22">
        <v>4</v>
      </c>
      <c r="V64" s="23">
        <v>1</v>
      </c>
      <c r="W64" s="25">
        <v>2</v>
      </c>
    </row>
    <row r="65" spans="1:23" ht="10.199999999999999">
      <c r="A65" s="19">
        <v>444172</v>
      </c>
      <c r="B65" s="20" t="s">
        <v>249</v>
      </c>
      <c r="C65" s="21" t="s">
        <v>22</v>
      </c>
      <c r="D65" s="20" t="s">
        <v>80</v>
      </c>
      <c r="E65" s="22">
        <v>4</v>
      </c>
      <c r="F65" s="23">
        <v>0</v>
      </c>
      <c r="G65" s="24">
        <v>0</v>
      </c>
      <c r="I65" s="26">
        <v>173774</v>
      </c>
      <c r="J65" s="26" t="s">
        <v>250</v>
      </c>
      <c r="K65" s="27" t="s">
        <v>24</v>
      </c>
      <c r="L65" s="26" t="s">
        <v>99</v>
      </c>
      <c r="M65" s="22">
        <v>4.5</v>
      </c>
      <c r="N65" s="28">
        <v>0</v>
      </c>
      <c r="O65" s="29">
        <v>0</v>
      </c>
      <c r="Q65" s="20">
        <v>545477</v>
      </c>
      <c r="R65" s="20" t="s">
        <v>251</v>
      </c>
      <c r="S65" s="20" t="s">
        <v>24</v>
      </c>
      <c r="T65" s="20" t="s">
        <v>67</v>
      </c>
      <c r="U65" s="22">
        <v>4</v>
      </c>
      <c r="V65" s="23">
        <v>0</v>
      </c>
      <c r="W65" s="25">
        <v>0</v>
      </c>
    </row>
    <row r="66" spans="1:23" ht="10.199999999999999">
      <c r="A66" s="19">
        <v>444307</v>
      </c>
      <c r="B66" s="20" t="s">
        <v>252</v>
      </c>
      <c r="C66" s="21" t="s">
        <v>22</v>
      </c>
      <c r="D66" s="20" t="s">
        <v>136</v>
      </c>
      <c r="E66" s="22">
        <v>4</v>
      </c>
      <c r="F66" s="23">
        <v>0</v>
      </c>
      <c r="G66" s="24">
        <v>0</v>
      </c>
      <c r="I66" s="26">
        <v>184349</v>
      </c>
      <c r="J66" s="26" t="s">
        <v>253</v>
      </c>
      <c r="K66" s="27" t="s">
        <v>24</v>
      </c>
      <c r="L66" s="26" t="s">
        <v>96</v>
      </c>
      <c r="M66" s="22">
        <v>4.5</v>
      </c>
      <c r="N66" s="28">
        <v>1</v>
      </c>
      <c r="O66" s="29">
        <v>1</v>
      </c>
      <c r="Q66" s="20">
        <v>547676</v>
      </c>
      <c r="R66" s="20" t="s">
        <v>254</v>
      </c>
      <c r="S66" s="20" t="s">
        <v>24</v>
      </c>
      <c r="T66" s="20" t="s">
        <v>78</v>
      </c>
      <c r="U66" s="22">
        <v>4</v>
      </c>
      <c r="V66" s="23">
        <v>0</v>
      </c>
      <c r="W66" s="25">
        <v>0</v>
      </c>
    </row>
    <row r="67" spans="1:23" ht="10.199999999999999">
      <c r="A67" s="19">
        <v>464353</v>
      </c>
      <c r="B67" s="20" t="s">
        <v>255</v>
      </c>
      <c r="C67" s="21" t="s">
        <v>22</v>
      </c>
      <c r="D67" s="20" t="s">
        <v>51</v>
      </c>
      <c r="E67" s="22">
        <v>4</v>
      </c>
      <c r="F67" s="23">
        <v>0</v>
      </c>
      <c r="G67" s="24">
        <v>0</v>
      </c>
      <c r="I67" s="26">
        <v>184667</v>
      </c>
      <c r="J67" s="26" t="s">
        <v>256</v>
      </c>
      <c r="K67" s="27" t="s">
        <v>24</v>
      </c>
      <c r="L67" s="26" t="s">
        <v>73</v>
      </c>
      <c r="M67" s="22">
        <v>4.5</v>
      </c>
      <c r="N67" s="28">
        <v>-2</v>
      </c>
      <c r="O67" s="29">
        <v>-2</v>
      </c>
      <c r="Q67" s="30">
        <v>547686</v>
      </c>
      <c r="R67" s="30" t="s">
        <v>257</v>
      </c>
      <c r="S67" s="30" t="s">
        <v>24</v>
      </c>
      <c r="T67" s="30" t="s">
        <v>96</v>
      </c>
      <c r="U67" s="31">
        <v>4</v>
      </c>
      <c r="V67" s="32">
        <v>0</v>
      </c>
      <c r="W67" s="33">
        <v>0</v>
      </c>
    </row>
    <row r="68" spans="1:23" ht="10.199999999999999">
      <c r="A68" s="19">
        <v>484389</v>
      </c>
      <c r="B68" s="20" t="s">
        <v>258</v>
      </c>
      <c r="C68" s="21" t="s">
        <v>22</v>
      </c>
      <c r="D68" s="20" t="s">
        <v>144</v>
      </c>
      <c r="E68" s="22">
        <v>4</v>
      </c>
      <c r="F68" s="23">
        <v>0</v>
      </c>
      <c r="G68" s="24">
        <v>0</v>
      </c>
      <c r="I68" s="26">
        <v>191866</v>
      </c>
      <c r="J68" s="26" t="s">
        <v>259</v>
      </c>
      <c r="K68" s="27" t="s">
        <v>24</v>
      </c>
      <c r="L68" s="26" t="s">
        <v>57</v>
      </c>
      <c r="M68" s="22">
        <v>4.5</v>
      </c>
      <c r="N68" s="28">
        <v>0</v>
      </c>
      <c r="O68" s="29">
        <v>8</v>
      </c>
      <c r="Q68" s="20">
        <v>549067</v>
      </c>
      <c r="R68" s="20" t="s">
        <v>260</v>
      </c>
      <c r="S68" s="20" t="s">
        <v>24</v>
      </c>
      <c r="T68" s="20" t="s">
        <v>53</v>
      </c>
      <c r="U68" s="22">
        <v>4</v>
      </c>
      <c r="V68" s="23">
        <v>0</v>
      </c>
      <c r="W68" s="25">
        <v>0</v>
      </c>
    </row>
    <row r="69" spans="1:23" ht="10.199999999999999">
      <c r="A69" s="19">
        <v>494950</v>
      </c>
      <c r="B69" s="20" t="s">
        <v>261</v>
      </c>
      <c r="C69" s="21" t="s">
        <v>22</v>
      </c>
      <c r="D69" s="20" t="s">
        <v>136</v>
      </c>
      <c r="E69" s="22">
        <v>4</v>
      </c>
      <c r="F69" s="23">
        <v>0</v>
      </c>
      <c r="G69" s="24">
        <v>0</v>
      </c>
      <c r="I69" s="26">
        <v>194010</v>
      </c>
      <c r="J69" s="26" t="s">
        <v>262</v>
      </c>
      <c r="K69" s="27" t="s">
        <v>24</v>
      </c>
      <c r="L69" s="26" t="s">
        <v>57</v>
      </c>
      <c r="M69" s="22">
        <v>4.5</v>
      </c>
      <c r="N69" s="28">
        <v>0</v>
      </c>
      <c r="O69" s="29">
        <v>0</v>
      </c>
      <c r="Q69" s="30">
        <v>553746</v>
      </c>
      <c r="R69" s="30" t="s">
        <v>263</v>
      </c>
      <c r="S69" s="30" t="s">
        <v>24</v>
      </c>
      <c r="T69" s="30" t="s">
        <v>67</v>
      </c>
      <c r="U69" s="31">
        <v>4</v>
      </c>
      <c r="V69" s="32">
        <v>0</v>
      </c>
      <c r="W69" s="33">
        <v>0</v>
      </c>
    </row>
    <row r="70" spans="1:23" ht="10.199999999999999">
      <c r="A70" s="19">
        <v>505079</v>
      </c>
      <c r="B70" s="20" t="s">
        <v>264</v>
      </c>
      <c r="C70" s="21" t="s">
        <v>22</v>
      </c>
      <c r="D70" s="20" t="s">
        <v>96</v>
      </c>
      <c r="E70" s="22">
        <v>4</v>
      </c>
      <c r="F70" s="23">
        <v>0</v>
      </c>
      <c r="G70" s="24">
        <v>0</v>
      </c>
      <c r="I70" s="26">
        <v>199796</v>
      </c>
      <c r="J70" s="26" t="s">
        <v>265</v>
      </c>
      <c r="K70" s="27" t="s">
        <v>24</v>
      </c>
      <c r="L70" s="26" t="s">
        <v>73</v>
      </c>
      <c r="M70" s="22">
        <v>4.5</v>
      </c>
      <c r="N70" s="28">
        <v>-1</v>
      </c>
      <c r="O70" s="29">
        <v>-1</v>
      </c>
      <c r="Q70" s="30">
        <v>554054</v>
      </c>
      <c r="R70" s="30" t="s">
        <v>266</v>
      </c>
      <c r="S70" s="30" t="s">
        <v>24</v>
      </c>
      <c r="T70" s="30" t="s">
        <v>59</v>
      </c>
      <c r="U70" s="31">
        <v>4</v>
      </c>
      <c r="V70" s="32">
        <v>1</v>
      </c>
      <c r="W70" s="33">
        <v>1</v>
      </c>
    </row>
    <row r="71" spans="1:23" ht="10.199999999999999">
      <c r="A71" s="19">
        <v>586268</v>
      </c>
      <c r="B71" s="20" t="s">
        <v>267</v>
      </c>
      <c r="C71" s="21" t="s">
        <v>22</v>
      </c>
      <c r="D71" s="20" t="s">
        <v>51</v>
      </c>
      <c r="E71" s="22">
        <v>4</v>
      </c>
      <c r="F71" s="23">
        <v>0</v>
      </c>
      <c r="G71" s="24">
        <v>0</v>
      </c>
      <c r="I71" s="26">
        <v>199798</v>
      </c>
      <c r="J71" s="26" t="s">
        <v>268</v>
      </c>
      <c r="K71" s="27" t="s">
        <v>24</v>
      </c>
      <c r="L71" s="26" t="s">
        <v>44</v>
      </c>
      <c r="M71" s="22">
        <v>4.5</v>
      </c>
      <c r="N71" s="28">
        <v>0</v>
      </c>
      <c r="O71" s="29">
        <v>0</v>
      </c>
      <c r="Q71" s="30">
        <v>569577</v>
      </c>
      <c r="R71" s="30" t="s">
        <v>269</v>
      </c>
      <c r="S71" s="30" t="s">
        <v>24</v>
      </c>
      <c r="T71" s="30" t="s">
        <v>73</v>
      </c>
      <c r="U71" s="31">
        <v>4</v>
      </c>
      <c r="V71" s="32">
        <v>0</v>
      </c>
      <c r="W71" s="33">
        <v>0</v>
      </c>
    </row>
    <row r="72" spans="1:23" ht="10.199999999999999">
      <c r="A72" s="19">
        <v>226597</v>
      </c>
      <c r="B72" s="20" t="s">
        <v>270</v>
      </c>
      <c r="C72" s="21" t="s">
        <v>24</v>
      </c>
      <c r="D72" s="20" t="s">
        <v>44</v>
      </c>
      <c r="E72" s="22">
        <v>8</v>
      </c>
      <c r="F72" s="23">
        <v>0</v>
      </c>
      <c r="G72" s="24">
        <v>5</v>
      </c>
      <c r="I72" s="26">
        <v>204120</v>
      </c>
      <c r="J72" s="26" t="s">
        <v>271</v>
      </c>
      <c r="K72" s="27" t="s">
        <v>24</v>
      </c>
      <c r="L72" s="26" t="s">
        <v>47</v>
      </c>
      <c r="M72" s="22">
        <v>4.5</v>
      </c>
      <c r="N72" s="28">
        <v>6</v>
      </c>
      <c r="O72" s="29">
        <v>6</v>
      </c>
      <c r="Q72" s="20">
        <v>572584</v>
      </c>
      <c r="R72" s="20" t="s">
        <v>272</v>
      </c>
      <c r="S72" s="20" t="s">
        <v>24</v>
      </c>
      <c r="T72" s="20" t="s">
        <v>140</v>
      </c>
      <c r="U72" s="22">
        <v>4</v>
      </c>
      <c r="V72" s="23">
        <v>0</v>
      </c>
      <c r="W72" s="25">
        <v>1</v>
      </c>
    </row>
    <row r="73" spans="1:23" ht="10.199999999999999">
      <c r="A73" s="19">
        <v>97032</v>
      </c>
      <c r="B73" s="20" t="s">
        <v>273</v>
      </c>
      <c r="C73" s="21" t="s">
        <v>24</v>
      </c>
      <c r="D73" s="20" t="s">
        <v>51</v>
      </c>
      <c r="E73" s="22">
        <v>6.5</v>
      </c>
      <c r="F73" s="23">
        <v>3</v>
      </c>
      <c r="G73" s="24">
        <v>3</v>
      </c>
      <c r="I73" s="26">
        <v>214225</v>
      </c>
      <c r="J73" s="26" t="s">
        <v>274</v>
      </c>
      <c r="K73" s="27" t="s">
        <v>24</v>
      </c>
      <c r="L73" s="26" t="s">
        <v>99</v>
      </c>
      <c r="M73" s="22">
        <v>4.5</v>
      </c>
      <c r="N73" s="28">
        <v>0</v>
      </c>
      <c r="O73" s="29">
        <v>6</v>
      </c>
      <c r="Q73" s="20">
        <v>575901</v>
      </c>
      <c r="R73" s="20" t="s">
        <v>275</v>
      </c>
      <c r="S73" s="20" t="s">
        <v>24</v>
      </c>
      <c r="T73" s="20" t="s">
        <v>80</v>
      </c>
      <c r="U73" s="22">
        <v>4</v>
      </c>
      <c r="V73" s="23">
        <v>0</v>
      </c>
      <c r="W73" s="25">
        <v>0</v>
      </c>
    </row>
    <row r="74" spans="1:23" ht="10.199999999999999">
      <c r="A74" s="19">
        <v>445122</v>
      </c>
      <c r="B74" s="20" t="s">
        <v>276</v>
      </c>
      <c r="C74" s="21" t="s">
        <v>24</v>
      </c>
      <c r="D74" s="20" t="s">
        <v>44</v>
      </c>
      <c r="E74" s="22">
        <v>6.5</v>
      </c>
      <c r="F74" s="23">
        <v>0</v>
      </c>
      <c r="G74" s="24">
        <v>0</v>
      </c>
      <c r="I74" s="37">
        <v>214590</v>
      </c>
      <c r="J74" s="37" t="s">
        <v>277</v>
      </c>
      <c r="K74" s="38" t="s">
        <v>24</v>
      </c>
      <c r="L74" s="37" t="s">
        <v>73</v>
      </c>
      <c r="M74" s="31">
        <v>4.5</v>
      </c>
      <c r="N74" s="39">
        <v>0</v>
      </c>
      <c r="O74" s="40">
        <v>0</v>
      </c>
      <c r="Q74" s="20">
        <v>577411</v>
      </c>
      <c r="R74" s="20" t="s">
        <v>278</v>
      </c>
      <c r="S74" s="20" t="s">
        <v>24</v>
      </c>
      <c r="T74" s="20" t="s">
        <v>144</v>
      </c>
      <c r="U74" s="22">
        <v>4</v>
      </c>
      <c r="V74" s="23">
        <v>0</v>
      </c>
      <c r="W74" s="25">
        <v>0</v>
      </c>
    </row>
    <row r="75" spans="1:23" ht="10.199999999999999">
      <c r="A75" s="19">
        <v>472769</v>
      </c>
      <c r="B75" s="20" t="s">
        <v>279</v>
      </c>
      <c r="C75" s="21" t="s">
        <v>24</v>
      </c>
      <c r="D75" s="20" t="s">
        <v>59</v>
      </c>
      <c r="E75" s="22">
        <v>6.5</v>
      </c>
      <c r="F75" s="23">
        <v>4</v>
      </c>
      <c r="G75" s="24">
        <v>4</v>
      </c>
      <c r="I75" s="26">
        <v>218364</v>
      </c>
      <c r="J75" s="26" t="s">
        <v>280</v>
      </c>
      <c r="K75" s="27" t="s">
        <v>24</v>
      </c>
      <c r="L75" s="26" t="s">
        <v>85</v>
      </c>
      <c r="M75" s="22">
        <v>4.5</v>
      </c>
      <c r="N75" s="28">
        <v>0</v>
      </c>
      <c r="O75" s="29">
        <v>0</v>
      </c>
      <c r="Q75" s="20">
        <v>577974</v>
      </c>
      <c r="R75" s="20" t="s">
        <v>281</v>
      </c>
      <c r="S75" s="20" t="s">
        <v>24</v>
      </c>
      <c r="T75" s="20" t="s">
        <v>78</v>
      </c>
      <c r="U75" s="22">
        <v>4</v>
      </c>
      <c r="V75" s="23">
        <v>0</v>
      </c>
      <c r="W75" s="25">
        <v>0</v>
      </c>
    </row>
    <row r="76" spans="1:23" ht="10.199999999999999">
      <c r="A76" s="19">
        <v>17761</v>
      </c>
      <c r="B76" s="20" t="s">
        <v>282</v>
      </c>
      <c r="C76" s="21" t="s">
        <v>24</v>
      </c>
      <c r="D76" s="20" t="s">
        <v>49</v>
      </c>
      <c r="E76" s="22">
        <v>6</v>
      </c>
      <c r="F76" s="23">
        <v>12</v>
      </c>
      <c r="G76" s="24">
        <v>18</v>
      </c>
      <c r="I76" s="26">
        <v>220362</v>
      </c>
      <c r="J76" s="26" t="s">
        <v>283</v>
      </c>
      <c r="K76" s="27" t="s">
        <v>24</v>
      </c>
      <c r="L76" s="26" t="s">
        <v>85</v>
      </c>
      <c r="M76" s="22">
        <v>4.5</v>
      </c>
      <c r="N76" s="28">
        <v>1</v>
      </c>
      <c r="O76" s="29">
        <v>1</v>
      </c>
      <c r="Q76" s="20">
        <v>578545</v>
      </c>
      <c r="R76" s="20" t="s">
        <v>284</v>
      </c>
      <c r="S76" s="20" t="s">
        <v>24</v>
      </c>
      <c r="T76" s="20" t="s">
        <v>73</v>
      </c>
      <c r="U76" s="22">
        <v>4</v>
      </c>
      <c r="V76" s="23">
        <v>0</v>
      </c>
      <c r="W76" s="25">
        <v>0</v>
      </c>
    </row>
    <row r="77" spans="1:23" ht="10.199999999999999">
      <c r="A77" s="19">
        <v>209036</v>
      </c>
      <c r="B77" s="20" t="s">
        <v>285</v>
      </c>
      <c r="C77" s="21" t="s">
        <v>24</v>
      </c>
      <c r="D77" s="20" t="s">
        <v>59</v>
      </c>
      <c r="E77" s="22">
        <v>6</v>
      </c>
      <c r="F77" s="23">
        <v>12</v>
      </c>
      <c r="G77" s="24">
        <v>12</v>
      </c>
      <c r="I77" s="26">
        <v>220627</v>
      </c>
      <c r="J77" s="26" t="s">
        <v>286</v>
      </c>
      <c r="K77" s="27" t="s">
        <v>24</v>
      </c>
      <c r="L77" s="26" t="s">
        <v>99</v>
      </c>
      <c r="M77" s="22">
        <v>4.5</v>
      </c>
      <c r="N77" s="28">
        <v>0</v>
      </c>
      <c r="O77" s="29">
        <v>10</v>
      </c>
      <c r="Q77" s="20">
        <v>597462</v>
      </c>
      <c r="R77" s="20" t="s">
        <v>287</v>
      </c>
      <c r="S77" s="20" t="s">
        <v>24</v>
      </c>
      <c r="T77" s="20" t="s">
        <v>136</v>
      </c>
      <c r="U77" s="22">
        <v>4</v>
      </c>
      <c r="V77" s="23">
        <v>1</v>
      </c>
      <c r="W77" s="25">
        <v>2</v>
      </c>
    </row>
    <row r="78" spans="1:23" ht="10.199999999999999">
      <c r="A78" s="19">
        <v>221466</v>
      </c>
      <c r="B78" s="20" t="s">
        <v>288</v>
      </c>
      <c r="C78" s="21" t="s">
        <v>24</v>
      </c>
      <c r="D78" s="20" t="s">
        <v>65</v>
      </c>
      <c r="E78" s="22">
        <v>6</v>
      </c>
      <c r="F78" s="23">
        <v>0</v>
      </c>
      <c r="G78" s="24">
        <v>3</v>
      </c>
      <c r="I78" s="26">
        <v>223434</v>
      </c>
      <c r="J78" s="26" t="s">
        <v>289</v>
      </c>
      <c r="K78" s="27" t="s">
        <v>24</v>
      </c>
      <c r="L78" s="26" t="s">
        <v>47</v>
      </c>
      <c r="M78" s="22">
        <v>4.5</v>
      </c>
      <c r="N78" s="28">
        <v>0</v>
      </c>
      <c r="O78" s="29">
        <v>0</v>
      </c>
      <c r="Q78" s="20">
        <v>606798</v>
      </c>
      <c r="R78" s="20" t="s">
        <v>290</v>
      </c>
      <c r="S78" s="20" t="s">
        <v>24</v>
      </c>
      <c r="T78" s="20" t="s">
        <v>73</v>
      </c>
      <c r="U78" s="22">
        <v>4</v>
      </c>
      <c r="V78" s="23">
        <v>0</v>
      </c>
      <c r="W78" s="25">
        <v>0</v>
      </c>
    </row>
    <row r="79" spans="1:23" ht="10.199999999999999">
      <c r="A79" s="19">
        <v>437499</v>
      </c>
      <c r="B79" s="20" t="s">
        <v>291</v>
      </c>
      <c r="C79" s="21" t="s">
        <v>24</v>
      </c>
      <c r="D79" s="20" t="s">
        <v>69</v>
      </c>
      <c r="E79" s="22">
        <v>6</v>
      </c>
      <c r="F79" s="23">
        <v>6</v>
      </c>
      <c r="G79" s="24">
        <v>6</v>
      </c>
      <c r="I79" s="26">
        <v>223723</v>
      </c>
      <c r="J79" s="26" t="s">
        <v>292</v>
      </c>
      <c r="K79" s="27" t="s">
        <v>24</v>
      </c>
      <c r="L79" s="26" t="s">
        <v>85</v>
      </c>
      <c r="M79" s="22">
        <v>4.5</v>
      </c>
      <c r="N79" s="28">
        <v>1</v>
      </c>
      <c r="O79" s="29">
        <v>2</v>
      </c>
      <c r="Q79" s="20">
        <v>606930</v>
      </c>
      <c r="R79" s="20" t="s">
        <v>293</v>
      </c>
      <c r="S79" s="20" t="s">
        <v>24</v>
      </c>
      <c r="T79" s="20" t="s">
        <v>136</v>
      </c>
      <c r="U79" s="22">
        <v>4</v>
      </c>
      <c r="V79" s="23">
        <v>1</v>
      </c>
      <c r="W79" s="25">
        <v>16</v>
      </c>
    </row>
    <row r="80" spans="1:23" ht="10.199999999999999">
      <c r="A80" s="19">
        <v>462424</v>
      </c>
      <c r="B80" s="20" t="s">
        <v>294</v>
      </c>
      <c r="C80" s="21" t="s">
        <v>24</v>
      </c>
      <c r="D80" s="20" t="s">
        <v>44</v>
      </c>
      <c r="E80" s="22">
        <v>6</v>
      </c>
      <c r="F80" s="23">
        <v>0</v>
      </c>
      <c r="G80" s="24">
        <v>0</v>
      </c>
      <c r="I80" s="26">
        <v>224967</v>
      </c>
      <c r="J80" s="26" t="s">
        <v>295</v>
      </c>
      <c r="K80" s="27" t="s">
        <v>24</v>
      </c>
      <c r="L80" s="26" t="s">
        <v>49</v>
      </c>
      <c r="M80" s="22">
        <v>4.5</v>
      </c>
      <c r="N80" s="28">
        <v>4</v>
      </c>
      <c r="O80" s="29">
        <v>10</v>
      </c>
      <c r="Q80" s="20">
        <v>616221</v>
      </c>
      <c r="R80" s="20" t="s">
        <v>296</v>
      </c>
      <c r="S80" s="20" t="s">
        <v>24</v>
      </c>
      <c r="T80" s="20" t="s">
        <v>65</v>
      </c>
      <c r="U80" s="22">
        <v>4</v>
      </c>
      <c r="V80" s="23">
        <v>0</v>
      </c>
      <c r="W80" s="25">
        <v>0</v>
      </c>
    </row>
    <row r="81" spans="1:23" ht="10.199999999999999">
      <c r="A81" s="19">
        <v>465351</v>
      </c>
      <c r="B81" s="20" t="s">
        <v>297</v>
      </c>
      <c r="C81" s="21" t="s">
        <v>24</v>
      </c>
      <c r="D81" s="20" t="s">
        <v>59</v>
      </c>
      <c r="E81" s="22">
        <v>6</v>
      </c>
      <c r="F81" s="23">
        <v>1</v>
      </c>
      <c r="G81" s="24">
        <v>1</v>
      </c>
      <c r="I81" s="26">
        <v>226182</v>
      </c>
      <c r="J81" s="26" t="s">
        <v>298</v>
      </c>
      <c r="K81" s="27" t="s">
        <v>24</v>
      </c>
      <c r="L81" s="26" t="s">
        <v>99</v>
      </c>
      <c r="M81" s="22">
        <v>4.5</v>
      </c>
      <c r="N81" s="28">
        <v>0</v>
      </c>
      <c r="O81" s="29">
        <v>6</v>
      </c>
      <c r="Q81" s="20">
        <v>640419</v>
      </c>
      <c r="R81" s="20" t="s">
        <v>299</v>
      </c>
      <c r="S81" s="20" t="s">
        <v>24</v>
      </c>
      <c r="T81" s="20" t="s">
        <v>65</v>
      </c>
      <c r="U81" s="22">
        <v>4</v>
      </c>
      <c r="V81" s="23">
        <v>0</v>
      </c>
      <c r="W81" s="25">
        <v>0</v>
      </c>
    </row>
    <row r="82" spans="1:23" ht="10.199999999999999">
      <c r="A82" s="19">
        <v>171314</v>
      </c>
      <c r="B82" s="20" t="s">
        <v>300</v>
      </c>
      <c r="C82" s="21" t="s">
        <v>24</v>
      </c>
      <c r="D82" s="20" t="s">
        <v>59</v>
      </c>
      <c r="E82" s="22">
        <v>5.5</v>
      </c>
      <c r="F82" s="23">
        <v>4</v>
      </c>
      <c r="G82" s="24">
        <v>4</v>
      </c>
      <c r="I82" s="26">
        <v>230001</v>
      </c>
      <c r="J82" s="26" t="s">
        <v>301</v>
      </c>
      <c r="K82" s="27" t="s">
        <v>24</v>
      </c>
      <c r="L82" s="26" t="s">
        <v>78</v>
      </c>
      <c r="M82" s="22">
        <v>4.5</v>
      </c>
      <c r="N82" s="28">
        <v>0</v>
      </c>
      <c r="O82" s="29">
        <v>1</v>
      </c>
      <c r="Q82" s="20">
        <v>643970</v>
      </c>
      <c r="R82" s="20" t="s">
        <v>302</v>
      </c>
      <c r="S82" s="20" t="s">
        <v>24</v>
      </c>
      <c r="T82" s="20" t="s">
        <v>99</v>
      </c>
      <c r="U82" s="22">
        <v>4</v>
      </c>
      <c r="V82" s="23">
        <v>0</v>
      </c>
      <c r="W82" s="25">
        <v>0</v>
      </c>
    </row>
    <row r="83" spans="1:23" ht="10.199999999999999">
      <c r="A83" s="19">
        <v>180736</v>
      </c>
      <c r="B83" s="20" t="s">
        <v>303</v>
      </c>
      <c r="C83" s="21" t="s">
        <v>24</v>
      </c>
      <c r="D83" s="20" t="s">
        <v>69</v>
      </c>
      <c r="E83" s="22">
        <v>5.5</v>
      </c>
      <c r="F83" s="23">
        <v>0</v>
      </c>
      <c r="G83" s="24">
        <v>0</v>
      </c>
      <c r="I83" s="26">
        <v>231065</v>
      </c>
      <c r="J83" s="26" t="s">
        <v>304</v>
      </c>
      <c r="K83" s="27" t="s">
        <v>24</v>
      </c>
      <c r="L83" s="26" t="s">
        <v>144</v>
      </c>
      <c r="M83" s="22">
        <v>4.5</v>
      </c>
      <c r="N83" s="28">
        <v>1</v>
      </c>
      <c r="O83" s="29">
        <v>1</v>
      </c>
      <c r="Q83" s="20">
        <v>647681</v>
      </c>
      <c r="R83" s="20" t="s">
        <v>305</v>
      </c>
      <c r="S83" s="20" t="s">
        <v>24</v>
      </c>
      <c r="T83" s="20" t="s">
        <v>51</v>
      </c>
      <c r="U83" s="22">
        <v>4</v>
      </c>
      <c r="V83" s="23">
        <v>0</v>
      </c>
      <c r="W83" s="25">
        <v>0</v>
      </c>
    </row>
    <row r="84" spans="1:23" ht="10.199999999999999">
      <c r="A84" s="19">
        <v>198869</v>
      </c>
      <c r="B84" s="20" t="s">
        <v>306</v>
      </c>
      <c r="C84" s="21" t="s">
        <v>24</v>
      </c>
      <c r="D84" s="20" t="s">
        <v>44</v>
      </c>
      <c r="E84" s="22">
        <v>5.5</v>
      </c>
      <c r="F84" s="23">
        <v>0</v>
      </c>
      <c r="G84" s="24">
        <v>11</v>
      </c>
      <c r="I84" s="26">
        <v>231416</v>
      </c>
      <c r="J84" s="26" t="s">
        <v>307</v>
      </c>
      <c r="K84" s="27" t="s">
        <v>24</v>
      </c>
      <c r="L84" s="26" t="s">
        <v>47</v>
      </c>
      <c r="M84" s="22">
        <v>4.5</v>
      </c>
      <c r="N84" s="28">
        <v>0</v>
      </c>
      <c r="O84" s="29">
        <v>0</v>
      </c>
      <c r="Q84" s="20">
        <v>661800</v>
      </c>
      <c r="R84" s="20" t="s">
        <v>308</v>
      </c>
      <c r="S84" s="20" t="s">
        <v>24</v>
      </c>
      <c r="T84" s="20" t="s">
        <v>136</v>
      </c>
      <c r="U84" s="22">
        <v>4</v>
      </c>
      <c r="V84" s="23">
        <v>0</v>
      </c>
      <c r="W84" s="25">
        <v>0</v>
      </c>
    </row>
    <row r="85" spans="1:23" ht="10.199999999999999">
      <c r="A85" s="19">
        <v>200834</v>
      </c>
      <c r="B85" s="20" t="s">
        <v>309</v>
      </c>
      <c r="C85" s="21" t="s">
        <v>24</v>
      </c>
      <c r="D85" s="20" t="s">
        <v>71</v>
      </c>
      <c r="E85" s="22">
        <v>5.5</v>
      </c>
      <c r="F85" s="23">
        <v>0</v>
      </c>
      <c r="G85" s="24">
        <v>0</v>
      </c>
      <c r="I85" s="26">
        <v>232859</v>
      </c>
      <c r="J85" s="26" t="s">
        <v>310</v>
      </c>
      <c r="K85" s="27" t="s">
        <v>24</v>
      </c>
      <c r="L85" s="26" t="s">
        <v>65</v>
      </c>
      <c r="M85" s="22">
        <v>4.5</v>
      </c>
      <c r="N85" s="28">
        <v>0</v>
      </c>
      <c r="O85" s="29">
        <v>0</v>
      </c>
      <c r="Q85" s="20">
        <v>141746</v>
      </c>
      <c r="R85" s="20" t="s">
        <v>311</v>
      </c>
      <c r="S85" s="20" t="s">
        <v>26</v>
      </c>
      <c r="T85" s="20" t="s">
        <v>78</v>
      </c>
      <c r="U85" s="22">
        <v>12</v>
      </c>
      <c r="V85" s="23">
        <v>0</v>
      </c>
      <c r="W85" s="25">
        <v>2</v>
      </c>
    </row>
    <row r="86" spans="1:23" ht="10.199999999999999">
      <c r="A86" s="19">
        <v>216094</v>
      </c>
      <c r="B86" s="20" t="s">
        <v>312</v>
      </c>
      <c r="C86" s="21" t="s">
        <v>24</v>
      </c>
      <c r="D86" s="20" t="s">
        <v>51</v>
      </c>
      <c r="E86" s="22">
        <v>5.5</v>
      </c>
      <c r="F86" s="23">
        <v>1</v>
      </c>
      <c r="G86" s="24">
        <v>1</v>
      </c>
      <c r="I86" s="26">
        <v>232892</v>
      </c>
      <c r="J86" s="26" t="s">
        <v>313</v>
      </c>
      <c r="K86" s="27" t="s">
        <v>24</v>
      </c>
      <c r="L86" s="26" t="s">
        <v>96</v>
      </c>
      <c r="M86" s="22">
        <v>4.5</v>
      </c>
      <c r="N86" s="28">
        <v>0</v>
      </c>
      <c r="O86" s="29">
        <v>0</v>
      </c>
      <c r="Q86" s="20">
        <v>223340</v>
      </c>
      <c r="R86" s="20" t="s">
        <v>314</v>
      </c>
      <c r="S86" s="20" t="s">
        <v>26</v>
      </c>
      <c r="T86" s="20" t="s">
        <v>44</v>
      </c>
      <c r="U86" s="22">
        <v>9.5</v>
      </c>
      <c r="V86" s="23">
        <v>0</v>
      </c>
      <c r="W86" s="25">
        <v>9</v>
      </c>
    </row>
    <row r="87" spans="1:23" ht="10.199999999999999">
      <c r="A87" s="19">
        <v>225796</v>
      </c>
      <c r="B87" s="20" t="s">
        <v>315</v>
      </c>
      <c r="C87" s="21" t="s">
        <v>24</v>
      </c>
      <c r="D87" s="20" t="s">
        <v>69</v>
      </c>
      <c r="E87" s="22">
        <v>5.5</v>
      </c>
      <c r="F87" s="23">
        <v>0</v>
      </c>
      <c r="G87" s="24">
        <v>0</v>
      </c>
      <c r="I87" s="26">
        <v>242313</v>
      </c>
      <c r="J87" s="26" t="s">
        <v>316</v>
      </c>
      <c r="K87" s="27" t="s">
        <v>24</v>
      </c>
      <c r="L87" s="26" t="s">
        <v>85</v>
      </c>
      <c r="M87" s="22">
        <v>4.5</v>
      </c>
      <c r="N87" s="28">
        <v>1</v>
      </c>
      <c r="O87" s="29">
        <v>1</v>
      </c>
      <c r="Q87" s="20">
        <v>244851</v>
      </c>
      <c r="R87" s="20" t="s">
        <v>317</v>
      </c>
      <c r="S87" s="20" t="s">
        <v>26</v>
      </c>
      <c r="T87" s="20" t="s">
        <v>69</v>
      </c>
      <c r="U87" s="22">
        <v>9.5</v>
      </c>
      <c r="V87" s="23">
        <v>13</v>
      </c>
      <c r="W87" s="25">
        <v>13</v>
      </c>
    </row>
    <row r="88" spans="1:23" ht="10.199999999999999">
      <c r="A88" s="19">
        <v>227444</v>
      </c>
      <c r="B88" s="20" t="s">
        <v>318</v>
      </c>
      <c r="C88" s="21" t="s">
        <v>24</v>
      </c>
      <c r="D88" s="20" t="s">
        <v>53</v>
      </c>
      <c r="E88" s="22">
        <v>5.5</v>
      </c>
      <c r="F88" s="23">
        <v>3</v>
      </c>
      <c r="G88" s="24">
        <v>5</v>
      </c>
      <c r="I88" s="26">
        <v>242880</v>
      </c>
      <c r="J88" s="26" t="s">
        <v>319</v>
      </c>
      <c r="K88" s="27" t="s">
        <v>24</v>
      </c>
      <c r="L88" s="26" t="s">
        <v>69</v>
      </c>
      <c r="M88" s="22">
        <v>4.5</v>
      </c>
      <c r="N88" s="28">
        <v>0</v>
      </c>
      <c r="O88" s="29">
        <v>0</v>
      </c>
      <c r="Q88" s="20">
        <v>437730</v>
      </c>
      <c r="R88" s="20" t="s">
        <v>320</v>
      </c>
      <c r="S88" s="20" t="s">
        <v>26</v>
      </c>
      <c r="T88" s="20" t="s">
        <v>59</v>
      </c>
      <c r="U88" s="22">
        <v>8.5</v>
      </c>
      <c r="V88" s="23">
        <v>7</v>
      </c>
      <c r="W88" s="25">
        <v>7</v>
      </c>
    </row>
    <row r="89" spans="1:23" ht="10.199999999999999">
      <c r="A89" s="19">
        <v>247348</v>
      </c>
      <c r="B89" s="20" t="s">
        <v>321</v>
      </c>
      <c r="C89" s="21" t="s">
        <v>24</v>
      </c>
      <c r="D89" s="20" t="s">
        <v>85</v>
      </c>
      <c r="E89" s="22">
        <v>5.5</v>
      </c>
      <c r="F89" s="23">
        <v>0</v>
      </c>
      <c r="G89" s="24">
        <v>0</v>
      </c>
      <c r="I89" s="26">
        <v>243526</v>
      </c>
      <c r="J89" s="26" t="s">
        <v>322</v>
      </c>
      <c r="K89" s="27" t="s">
        <v>24</v>
      </c>
      <c r="L89" s="26" t="s">
        <v>99</v>
      </c>
      <c r="M89" s="22">
        <v>4.5</v>
      </c>
      <c r="N89" s="28">
        <v>0</v>
      </c>
      <c r="O89" s="29">
        <v>0</v>
      </c>
      <c r="Q89" s="20">
        <v>222531</v>
      </c>
      <c r="R89" s="20" t="s">
        <v>323</v>
      </c>
      <c r="S89" s="20" t="s">
        <v>26</v>
      </c>
      <c r="T89" s="20" t="s">
        <v>53</v>
      </c>
      <c r="U89" s="22">
        <v>8</v>
      </c>
      <c r="V89" s="23">
        <v>13</v>
      </c>
      <c r="W89" s="25">
        <v>15</v>
      </c>
    </row>
    <row r="90" spans="1:23" ht="10.199999999999999">
      <c r="A90" s="19">
        <v>432830</v>
      </c>
      <c r="B90" s="20" t="s">
        <v>324</v>
      </c>
      <c r="C90" s="21" t="s">
        <v>24</v>
      </c>
      <c r="D90" s="20" t="s">
        <v>57</v>
      </c>
      <c r="E90" s="22">
        <v>5.5</v>
      </c>
      <c r="F90" s="23">
        <v>0</v>
      </c>
      <c r="G90" s="24">
        <v>6</v>
      </c>
      <c r="I90" s="26">
        <v>243571</v>
      </c>
      <c r="J90" s="26" t="s">
        <v>325</v>
      </c>
      <c r="K90" s="27" t="s">
        <v>24</v>
      </c>
      <c r="L90" s="26" t="s">
        <v>49</v>
      </c>
      <c r="M90" s="22">
        <v>4.5</v>
      </c>
      <c r="N90" s="28">
        <v>0</v>
      </c>
      <c r="O90" s="29">
        <v>0</v>
      </c>
      <c r="Q90" s="20">
        <v>430871</v>
      </c>
      <c r="R90" s="20" t="s">
        <v>326</v>
      </c>
      <c r="S90" s="20" t="s">
        <v>26</v>
      </c>
      <c r="T90" s="20" t="s">
        <v>78</v>
      </c>
      <c r="U90" s="22">
        <v>8</v>
      </c>
      <c r="V90" s="23">
        <v>0</v>
      </c>
      <c r="W90" s="25">
        <v>2</v>
      </c>
    </row>
    <row r="91" spans="1:23" ht="10.199999999999999">
      <c r="A91" s="19">
        <v>441164</v>
      </c>
      <c r="B91" s="20" t="s">
        <v>327</v>
      </c>
      <c r="C91" s="21" t="s">
        <v>24</v>
      </c>
      <c r="D91" s="20" t="s">
        <v>65</v>
      </c>
      <c r="E91" s="22">
        <v>5.5</v>
      </c>
      <c r="F91" s="23">
        <v>1</v>
      </c>
      <c r="G91" s="24">
        <v>1</v>
      </c>
      <c r="I91" s="26">
        <v>244723</v>
      </c>
      <c r="J91" s="26" t="s">
        <v>328</v>
      </c>
      <c r="K91" s="27" t="s">
        <v>24</v>
      </c>
      <c r="L91" s="26" t="s">
        <v>85</v>
      </c>
      <c r="M91" s="22">
        <v>4.5</v>
      </c>
      <c r="N91" s="28">
        <v>0</v>
      </c>
      <c r="O91" s="29">
        <v>1</v>
      </c>
      <c r="Q91" s="20">
        <v>446008</v>
      </c>
      <c r="R91" s="20" t="s">
        <v>329</v>
      </c>
      <c r="S91" s="20" t="s">
        <v>26</v>
      </c>
      <c r="T91" s="20" t="s">
        <v>78</v>
      </c>
      <c r="U91" s="22">
        <v>8</v>
      </c>
      <c r="V91" s="23">
        <v>0</v>
      </c>
      <c r="W91" s="25">
        <v>2</v>
      </c>
    </row>
    <row r="92" spans="1:23" ht="10.199999999999999">
      <c r="A92" s="19">
        <v>445087</v>
      </c>
      <c r="B92" s="20" t="s">
        <v>330</v>
      </c>
      <c r="C92" s="21" t="s">
        <v>24</v>
      </c>
      <c r="D92" s="20" t="s">
        <v>51</v>
      </c>
      <c r="E92" s="22">
        <v>5.5</v>
      </c>
      <c r="F92" s="23">
        <v>1</v>
      </c>
      <c r="G92" s="24">
        <v>1</v>
      </c>
      <c r="I92" s="26">
        <v>244954</v>
      </c>
      <c r="J92" s="26" t="s">
        <v>331</v>
      </c>
      <c r="K92" s="27" t="s">
        <v>24</v>
      </c>
      <c r="L92" s="26" t="s">
        <v>73</v>
      </c>
      <c r="M92" s="22">
        <v>4.5</v>
      </c>
      <c r="N92" s="28">
        <v>0</v>
      </c>
      <c r="O92" s="29">
        <v>0</v>
      </c>
      <c r="Q92" s="20">
        <v>204480</v>
      </c>
      <c r="R92" s="20" t="s">
        <v>332</v>
      </c>
      <c r="S92" s="20" t="s">
        <v>26</v>
      </c>
      <c r="T92" s="20" t="s">
        <v>44</v>
      </c>
      <c r="U92" s="22">
        <v>7.5</v>
      </c>
      <c r="V92" s="23">
        <v>0</v>
      </c>
      <c r="W92" s="25">
        <v>3</v>
      </c>
    </row>
    <row r="93" spans="1:23" ht="11.25" customHeight="1">
      <c r="A93" s="19">
        <v>448104</v>
      </c>
      <c r="B93" s="20" t="s">
        <v>333</v>
      </c>
      <c r="C93" s="21" t="s">
        <v>24</v>
      </c>
      <c r="D93" s="20" t="s">
        <v>44</v>
      </c>
      <c r="E93" s="22">
        <v>5.5</v>
      </c>
      <c r="F93" s="23">
        <v>0</v>
      </c>
      <c r="G93" s="24">
        <v>1</v>
      </c>
      <c r="I93" s="26">
        <v>246301</v>
      </c>
      <c r="J93" s="26" t="s">
        <v>334</v>
      </c>
      <c r="K93" s="27" t="s">
        <v>24</v>
      </c>
      <c r="L93" s="26" t="s">
        <v>96</v>
      </c>
      <c r="M93" s="22">
        <v>4.5</v>
      </c>
      <c r="N93" s="28">
        <v>3</v>
      </c>
      <c r="O93" s="29">
        <v>3</v>
      </c>
      <c r="Q93" s="20">
        <v>244850</v>
      </c>
      <c r="R93" s="20" t="s">
        <v>335</v>
      </c>
      <c r="S93" s="20" t="s">
        <v>26</v>
      </c>
      <c r="T93" s="20" t="s">
        <v>69</v>
      </c>
      <c r="U93" s="22">
        <v>7.5</v>
      </c>
      <c r="V93" s="23">
        <v>8</v>
      </c>
      <c r="W93" s="25">
        <v>8</v>
      </c>
    </row>
    <row r="94" spans="1:23" ht="11.25" customHeight="1">
      <c r="A94" s="19">
        <v>448514</v>
      </c>
      <c r="B94" s="20" t="s">
        <v>336</v>
      </c>
      <c r="C94" s="21" t="s">
        <v>24</v>
      </c>
      <c r="D94" s="20" t="s">
        <v>59</v>
      </c>
      <c r="E94" s="22">
        <v>5.5</v>
      </c>
      <c r="F94" s="23">
        <v>0</v>
      </c>
      <c r="G94" s="24">
        <v>0</v>
      </c>
      <c r="I94" s="26">
        <v>434399</v>
      </c>
      <c r="J94" s="26" t="s">
        <v>337</v>
      </c>
      <c r="K94" s="27" t="s">
        <v>24</v>
      </c>
      <c r="L94" s="26" t="s">
        <v>71</v>
      </c>
      <c r="M94" s="22">
        <v>4.5</v>
      </c>
      <c r="N94" s="28">
        <v>0</v>
      </c>
      <c r="O94" s="29">
        <v>1</v>
      </c>
      <c r="P94" s="28"/>
      <c r="Q94" s="20">
        <v>248875</v>
      </c>
      <c r="R94" s="20" t="s">
        <v>338</v>
      </c>
      <c r="S94" s="20" t="s">
        <v>26</v>
      </c>
      <c r="T94" s="20" t="s">
        <v>59</v>
      </c>
      <c r="U94" s="22">
        <v>7.5</v>
      </c>
      <c r="V94" s="23">
        <v>0</v>
      </c>
      <c r="W94" s="25">
        <v>0</v>
      </c>
    </row>
    <row r="95" spans="1:23" s="41" customFormat="1" ht="11.25" customHeight="1">
      <c r="A95" s="19">
        <v>463981</v>
      </c>
      <c r="B95" s="20" t="s">
        <v>339</v>
      </c>
      <c r="C95" s="21" t="s">
        <v>24</v>
      </c>
      <c r="D95" s="20" t="s">
        <v>80</v>
      </c>
      <c r="E95" s="22">
        <v>5.5</v>
      </c>
      <c r="F95" s="23">
        <v>5</v>
      </c>
      <c r="G95" s="24">
        <v>5</v>
      </c>
      <c r="I95" s="26">
        <v>436893</v>
      </c>
      <c r="J95" s="26" t="s">
        <v>340</v>
      </c>
      <c r="K95" s="27" t="s">
        <v>24</v>
      </c>
      <c r="L95" s="26" t="s">
        <v>80</v>
      </c>
      <c r="M95" s="22">
        <v>4.5</v>
      </c>
      <c r="N95" s="28">
        <v>0</v>
      </c>
      <c r="O95" s="29">
        <v>0</v>
      </c>
      <c r="P95" s="42"/>
      <c r="Q95" s="20">
        <v>466052</v>
      </c>
      <c r="R95" s="20" t="s">
        <v>341</v>
      </c>
      <c r="S95" s="20" t="s">
        <v>26</v>
      </c>
      <c r="T95" s="20" t="s">
        <v>59</v>
      </c>
      <c r="U95" s="22">
        <v>7.5</v>
      </c>
      <c r="V95" s="23">
        <v>22</v>
      </c>
      <c r="W95" s="25">
        <v>22</v>
      </c>
    </row>
    <row r="96" spans="1:23" ht="11.25" customHeight="1">
      <c r="A96" s="19">
        <v>466075</v>
      </c>
      <c r="B96" s="20" t="s">
        <v>342</v>
      </c>
      <c r="C96" s="21" t="s">
        <v>24</v>
      </c>
      <c r="D96" s="20" t="s">
        <v>44</v>
      </c>
      <c r="E96" s="22">
        <v>5.5</v>
      </c>
      <c r="F96" s="23">
        <v>0</v>
      </c>
      <c r="G96" s="24">
        <v>9</v>
      </c>
      <c r="I96" s="26">
        <v>437738</v>
      </c>
      <c r="J96" s="26" t="s">
        <v>343</v>
      </c>
      <c r="K96" s="27" t="s">
        <v>24</v>
      </c>
      <c r="L96" s="26" t="s">
        <v>99</v>
      </c>
      <c r="M96" s="22">
        <v>4.5</v>
      </c>
      <c r="N96" s="28">
        <v>0</v>
      </c>
      <c r="O96" s="29">
        <v>0</v>
      </c>
      <c r="Q96" s="20">
        <v>494595</v>
      </c>
      <c r="R96" s="20" t="s">
        <v>344</v>
      </c>
      <c r="S96" s="20" t="s">
        <v>26</v>
      </c>
      <c r="T96" s="20" t="s">
        <v>51</v>
      </c>
      <c r="U96" s="22">
        <v>7.5</v>
      </c>
      <c r="V96" s="23">
        <v>6</v>
      </c>
      <c r="W96" s="25">
        <v>6</v>
      </c>
    </row>
    <row r="97" spans="1:23" ht="11.25" customHeight="1">
      <c r="A97" s="19">
        <v>477424</v>
      </c>
      <c r="B97" s="20" t="s">
        <v>345</v>
      </c>
      <c r="C97" s="21" t="s">
        <v>24</v>
      </c>
      <c r="D97" s="20" t="s">
        <v>59</v>
      </c>
      <c r="E97" s="22">
        <v>5.5</v>
      </c>
      <c r="F97" s="23">
        <v>14</v>
      </c>
      <c r="G97" s="24">
        <v>14</v>
      </c>
      <c r="I97" s="26">
        <v>441302</v>
      </c>
      <c r="J97" s="26" t="s">
        <v>346</v>
      </c>
      <c r="K97" s="27" t="s">
        <v>24</v>
      </c>
      <c r="L97" s="26" t="s">
        <v>73</v>
      </c>
      <c r="M97" s="22">
        <v>4.5</v>
      </c>
      <c r="N97" s="28">
        <v>0</v>
      </c>
      <c r="O97" s="29">
        <v>0</v>
      </c>
      <c r="Q97" s="20">
        <v>560262</v>
      </c>
      <c r="R97" s="20" t="s">
        <v>347</v>
      </c>
      <c r="S97" s="20" t="s">
        <v>26</v>
      </c>
      <c r="T97" s="20" t="s">
        <v>80</v>
      </c>
      <c r="U97" s="22">
        <v>7.5</v>
      </c>
      <c r="V97" s="23">
        <v>0</v>
      </c>
      <c r="W97" s="25">
        <v>0</v>
      </c>
    </row>
    <row r="98" spans="1:23" ht="11.25" customHeight="1">
      <c r="A98" s="19">
        <v>480455</v>
      </c>
      <c r="B98" s="20" t="s">
        <v>348</v>
      </c>
      <c r="C98" s="21" t="s">
        <v>24</v>
      </c>
      <c r="D98" s="20" t="s">
        <v>49</v>
      </c>
      <c r="E98" s="22">
        <v>5.5</v>
      </c>
      <c r="F98" s="23">
        <v>4</v>
      </c>
      <c r="G98" s="24">
        <v>10</v>
      </c>
      <c r="I98" s="26">
        <v>451490</v>
      </c>
      <c r="J98" s="26" t="s">
        <v>349</v>
      </c>
      <c r="K98" s="27" t="s">
        <v>24</v>
      </c>
      <c r="L98" s="26" t="s">
        <v>47</v>
      </c>
      <c r="M98" s="22">
        <v>4.5</v>
      </c>
      <c r="N98" s="28">
        <v>1</v>
      </c>
      <c r="O98" s="29">
        <v>1</v>
      </c>
      <c r="Q98" s="20">
        <v>176297</v>
      </c>
      <c r="R98" s="20" t="s">
        <v>350</v>
      </c>
      <c r="S98" s="20" t="s">
        <v>26</v>
      </c>
      <c r="T98" s="20" t="s">
        <v>78</v>
      </c>
      <c r="U98" s="22">
        <v>7</v>
      </c>
      <c r="V98" s="23">
        <v>0</v>
      </c>
      <c r="W98" s="25">
        <v>1</v>
      </c>
    </row>
    <row r="99" spans="1:23" ht="11.25" customHeight="1" thickBot="1">
      <c r="A99" s="43">
        <v>494521</v>
      </c>
      <c r="B99" s="44" t="s">
        <v>351</v>
      </c>
      <c r="C99" s="45" t="s">
        <v>24</v>
      </c>
      <c r="D99" s="44" t="s">
        <v>80</v>
      </c>
      <c r="E99" s="46">
        <v>5.5</v>
      </c>
      <c r="F99" s="47">
        <v>5</v>
      </c>
      <c r="G99" s="48">
        <v>5</v>
      </c>
      <c r="H99" s="49"/>
      <c r="I99" s="44">
        <v>463726</v>
      </c>
      <c r="J99" s="44" t="s">
        <v>352</v>
      </c>
      <c r="K99" s="45" t="s">
        <v>24</v>
      </c>
      <c r="L99" s="44" t="s">
        <v>67</v>
      </c>
      <c r="M99" s="46">
        <v>4.5</v>
      </c>
      <c r="N99" s="47">
        <v>12</v>
      </c>
      <c r="O99" s="48">
        <v>12</v>
      </c>
      <c r="P99" s="49"/>
      <c r="Q99" s="50">
        <v>208706</v>
      </c>
      <c r="R99" s="50" t="s">
        <v>353</v>
      </c>
      <c r="S99" s="50" t="s">
        <v>26</v>
      </c>
      <c r="T99" s="50" t="s">
        <v>44</v>
      </c>
      <c r="U99" s="46">
        <v>7</v>
      </c>
      <c r="V99" s="51">
        <v>0</v>
      </c>
      <c r="W99" s="52">
        <v>0</v>
      </c>
    </row>
    <row r="100" spans="1:23" ht="10.8" thickTop="1">
      <c r="A100" s="1" t="s">
        <v>0</v>
      </c>
      <c r="B100" s="2" t="s">
        <v>1</v>
      </c>
      <c r="C100" s="3" t="s">
        <v>2</v>
      </c>
      <c r="D100" s="2" t="s">
        <v>3</v>
      </c>
      <c r="E100" s="4" t="s">
        <v>4</v>
      </c>
      <c r="F100" s="4" t="s">
        <v>5</v>
      </c>
      <c r="G100" s="4"/>
      <c r="H100" s="6"/>
      <c r="I100" s="7" t="s">
        <v>0</v>
      </c>
      <c r="J100" s="2" t="s">
        <v>1</v>
      </c>
      <c r="K100" s="3" t="s">
        <v>2</v>
      </c>
      <c r="L100" s="2" t="s">
        <v>3</v>
      </c>
      <c r="M100" s="4" t="s">
        <v>4</v>
      </c>
      <c r="N100" s="4" t="s">
        <v>5</v>
      </c>
      <c r="O100" s="4"/>
      <c r="P100" s="6"/>
      <c r="Q100" s="8" t="s">
        <v>0</v>
      </c>
      <c r="R100" s="2" t="s">
        <v>1</v>
      </c>
      <c r="S100" s="3" t="s">
        <v>2</v>
      </c>
      <c r="T100" s="2" t="s">
        <v>3</v>
      </c>
      <c r="U100" s="4" t="s">
        <v>4</v>
      </c>
      <c r="V100" s="4" t="s">
        <v>5</v>
      </c>
      <c r="W100" s="9"/>
    </row>
    <row r="101" spans="1:23" ht="20.399999999999999">
      <c r="A101" s="11"/>
      <c r="B101" s="12"/>
      <c r="C101" s="13"/>
      <c r="D101" s="12"/>
      <c r="E101" s="12"/>
      <c r="F101" s="14" t="s">
        <v>6</v>
      </c>
      <c r="G101" s="53" t="s">
        <v>7</v>
      </c>
      <c r="H101" s="16"/>
      <c r="I101" s="17"/>
      <c r="J101" s="12"/>
      <c r="K101" s="13"/>
      <c r="L101" s="12"/>
      <c r="M101" s="12"/>
      <c r="N101" s="14" t="s">
        <v>6</v>
      </c>
      <c r="O101" s="53" t="s">
        <v>7</v>
      </c>
      <c r="P101" s="16"/>
      <c r="Q101" s="12"/>
      <c r="R101" s="12"/>
      <c r="S101" s="13"/>
      <c r="T101" s="12"/>
      <c r="U101" s="12"/>
      <c r="V101" s="14" t="s">
        <v>6</v>
      </c>
      <c r="W101" s="18" t="s">
        <v>7</v>
      </c>
    </row>
    <row r="102" spans="1:23" ht="10.199999999999999">
      <c r="A102" s="19">
        <v>209244</v>
      </c>
      <c r="B102" s="26" t="s">
        <v>354</v>
      </c>
      <c r="C102" s="27" t="s">
        <v>26</v>
      </c>
      <c r="D102" s="26" t="s">
        <v>59</v>
      </c>
      <c r="E102" s="22">
        <v>7</v>
      </c>
      <c r="F102" s="28">
        <v>10</v>
      </c>
      <c r="G102" s="29">
        <v>10</v>
      </c>
      <c r="I102" s="26">
        <v>477555</v>
      </c>
      <c r="J102" s="26" t="s">
        <v>355</v>
      </c>
      <c r="K102" s="27" t="s">
        <v>26</v>
      </c>
      <c r="L102" s="26" t="s">
        <v>96</v>
      </c>
      <c r="M102" s="22">
        <v>5.5</v>
      </c>
      <c r="N102" s="28">
        <v>2</v>
      </c>
      <c r="O102" s="29">
        <v>2</v>
      </c>
      <c r="Q102" s="20">
        <v>514514</v>
      </c>
      <c r="R102" s="20" t="s">
        <v>356</v>
      </c>
      <c r="S102" s="20" t="s">
        <v>26</v>
      </c>
      <c r="T102" s="20" t="s">
        <v>51</v>
      </c>
      <c r="U102" s="22">
        <v>5</v>
      </c>
      <c r="V102" s="23">
        <v>1</v>
      </c>
      <c r="W102" s="24">
        <v>1</v>
      </c>
    </row>
    <row r="103" spans="1:23" ht="10.199999999999999">
      <c r="A103" s="54">
        <v>243298</v>
      </c>
      <c r="B103" s="26" t="s">
        <v>357</v>
      </c>
      <c r="C103" s="27" t="s">
        <v>26</v>
      </c>
      <c r="D103" s="26" t="s">
        <v>51</v>
      </c>
      <c r="E103" s="22">
        <v>7</v>
      </c>
      <c r="F103" s="28">
        <v>17</v>
      </c>
      <c r="G103" s="29">
        <v>17</v>
      </c>
      <c r="I103" s="26">
        <v>481624</v>
      </c>
      <c r="J103" s="26" t="s">
        <v>358</v>
      </c>
      <c r="K103" s="27" t="s">
        <v>26</v>
      </c>
      <c r="L103" s="26" t="s">
        <v>140</v>
      </c>
      <c r="M103" s="22">
        <v>5.5</v>
      </c>
      <c r="N103" s="28">
        <v>0</v>
      </c>
      <c r="O103" s="29">
        <v>0</v>
      </c>
      <c r="Q103" s="20">
        <v>515597</v>
      </c>
      <c r="R103" s="20" t="s">
        <v>359</v>
      </c>
      <c r="S103" s="20" t="s">
        <v>26</v>
      </c>
      <c r="T103" s="20" t="s">
        <v>73</v>
      </c>
      <c r="U103" s="22">
        <v>5</v>
      </c>
      <c r="V103" s="23">
        <v>1</v>
      </c>
      <c r="W103" s="24">
        <v>1</v>
      </c>
    </row>
    <row r="104" spans="1:23" ht="10.199999999999999">
      <c r="A104" s="54">
        <v>424876</v>
      </c>
      <c r="B104" s="26" t="s">
        <v>360</v>
      </c>
      <c r="C104" s="27" t="s">
        <v>26</v>
      </c>
      <c r="D104" s="26" t="s">
        <v>51</v>
      </c>
      <c r="E104" s="22">
        <v>7</v>
      </c>
      <c r="F104" s="28">
        <v>12</v>
      </c>
      <c r="G104" s="29">
        <v>12</v>
      </c>
      <c r="I104" s="26">
        <v>481655</v>
      </c>
      <c r="J104" s="26" t="s">
        <v>361</v>
      </c>
      <c r="K104" s="27" t="s">
        <v>26</v>
      </c>
      <c r="L104" s="26" t="s">
        <v>44</v>
      </c>
      <c r="M104" s="22">
        <v>5.5</v>
      </c>
      <c r="N104" s="28">
        <v>0</v>
      </c>
      <c r="O104" s="29">
        <v>1</v>
      </c>
      <c r="Q104" s="20">
        <v>532605</v>
      </c>
      <c r="R104" s="20" t="s">
        <v>362</v>
      </c>
      <c r="S104" s="20" t="s">
        <v>26</v>
      </c>
      <c r="T104" s="20" t="s">
        <v>78</v>
      </c>
      <c r="U104" s="22">
        <v>5</v>
      </c>
      <c r="V104" s="23">
        <v>0</v>
      </c>
      <c r="W104" s="24">
        <v>2</v>
      </c>
    </row>
    <row r="105" spans="1:23" ht="10.199999999999999">
      <c r="A105" s="54">
        <v>448047</v>
      </c>
      <c r="B105" s="26" t="s">
        <v>363</v>
      </c>
      <c r="C105" s="27" t="s">
        <v>26</v>
      </c>
      <c r="D105" s="26" t="s">
        <v>69</v>
      </c>
      <c r="E105" s="22">
        <v>7</v>
      </c>
      <c r="F105" s="28">
        <v>1</v>
      </c>
      <c r="G105" s="29">
        <v>1</v>
      </c>
      <c r="I105" s="26">
        <v>485337</v>
      </c>
      <c r="J105" s="26" t="s">
        <v>364</v>
      </c>
      <c r="K105" s="27" t="s">
        <v>26</v>
      </c>
      <c r="L105" s="26" t="s">
        <v>85</v>
      </c>
      <c r="M105" s="22">
        <v>5.5</v>
      </c>
      <c r="N105" s="28">
        <v>1</v>
      </c>
      <c r="O105" s="29">
        <v>2</v>
      </c>
      <c r="Q105" s="20">
        <v>535301</v>
      </c>
      <c r="R105" s="20" t="s">
        <v>365</v>
      </c>
      <c r="S105" s="20" t="s">
        <v>26</v>
      </c>
      <c r="T105" s="20" t="s">
        <v>78</v>
      </c>
      <c r="U105" s="22">
        <v>5</v>
      </c>
      <c r="V105" s="23">
        <v>0</v>
      </c>
      <c r="W105" s="24">
        <v>0</v>
      </c>
    </row>
    <row r="106" spans="1:23" ht="10.199999999999999">
      <c r="A106" s="54">
        <v>114283</v>
      </c>
      <c r="B106" s="26" t="s">
        <v>366</v>
      </c>
      <c r="C106" s="27" t="s">
        <v>26</v>
      </c>
      <c r="D106" s="26" t="s">
        <v>59</v>
      </c>
      <c r="E106" s="22">
        <v>6.5</v>
      </c>
      <c r="F106" s="28">
        <v>1</v>
      </c>
      <c r="G106" s="29">
        <v>1</v>
      </c>
      <c r="I106" s="26">
        <v>486672</v>
      </c>
      <c r="J106" s="26" t="s">
        <v>367</v>
      </c>
      <c r="K106" s="27" t="s">
        <v>26</v>
      </c>
      <c r="L106" s="26" t="s">
        <v>69</v>
      </c>
      <c r="M106" s="22">
        <v>5.5</v>
      </c>
      <c r="N106" s="28">
        <v>0</v>
      </c>
      <c r="O106" s="29">
        <v>0</v>
      </c>
      <c r="Q106" s="20">
        <v>535818</v>
      </c>
      <c r="R106" s="20" t="s">
        <v>368</v>
      </c>
      <c r="S106" s="20" t="s">
        <v>26</v>
      </c>
      <c r="T106" s="20" t="s">
        <v>71</v>
      </c>
      <c r="U106" s="22">
        <v>5</v>
      </c>
      <c r="V106" s="23">
        <v>0</v>
      </c>
      <c r="W106" s="24">
        <v>0</v>
      </c>
    </row>
    <row r="107" spans="1:23" ht="10.199999999999999">
      <c r="A107" s="54">
        <v>153682</v>
      </c>
      <c r="B107" s="26" t="s">
        <v>369</v>
      </c>
      <c r="C107" s="27" t="s">
        <v>26</v>
      </c>
      <c r="D107" s="26" t="s">
        <v>99</v>
      </c>
      <c r="E107" s="22">
        <v>6.5</v>
      </c>
      <c r="F107" s="28">
        <v>0</v>
      </c>
      <c r="G107" s="29">
        <v>3</v>
      </c>
      <c r="I107" s="26">
        <v>488024</v>
      </c>
      <c r="J107" s="26" t="s">
        <v>370</v>
      </c>
      <c r="K107" s="27" t="s">
        <v>26</v>
      </c>
      <c r="L107" s="26" t="s">
        <v>85</v>
      </c>
      <c r="M107" s="22">
        <v>5.5</v>
      </c>
      <c r="N107" s="28">
        <v>5</v>
      </c>
      <c r="O107" s="29">
        <v>6</v>
      </c>
      <c r="Q107" s="20">
        <v>535928</v>
      </c>
      <c r="R107" s="20" t="s">
        <v>371</v>
      </c>
      <c r="S107" s="20" t="s">
        <v>26</v>
      </c>
      <c r="T107" s="20" t="s">
        <v>51</v>
      </c>
      <c r="U107" s="22">
        <v>5</v>
      </c>
      <c r="V107" s="23">
        <v>0</v>
      </c>
      <c r="W107" s="24">
        <v>0</v>
      </c>
    </row>
    <row r="108" spans="1:23" ht="10.199999999999999">
      <c r="A108" s="54">
        <v>172780</v>
      </c>
      <c r="B108" s="26" t="s">
        <v>372</v>
      </c>
      <c r="C108" s="27" t="s">
        <v>26</v>
      </c>
      <c r="D108" s="26" t="s">
        <v>65</v>
      </c>
      <c r="E108" s="22">
        <v>6.5</v>
      </c>
      <c r="F108" s="28">
        <v>0</v>
      </c>
      <c r="G108" s="29">
        <v>1</v>
      </c>
      <c r="I108" s="26">
        <v>496221</v>
      </c>
      <c r="J108" s="26" t="s">
        <v>373</v>
      </c>
      <c r="K108" s="27" t="s">
        <v>26</v>
      </c>
      <c r="L108" s="26" t="s">
        <v>85</v>
      </c>
      <c r="M108" s="22">
        <v>5.5</v>
      </c>
      <c r="N108" s="28">
        <v>2</v>
      </c>
      <c r="O108" s="29">
        <v>6</v>
      </c>
      <c r="Q108" s="20">
        <v>536661</v>
      </c>
      <c r="R108" s="20" t="s">
        <v>374</v>
      </c>
      <c r="S108" s="20" t="s">
        <v>26</v>
      </c>
      <c r="T108" s="20" t="s">
        <v>71</v>
      </c>
      <c r="U108" s="22">
        <v>5</v>
      </c>
      <c r="V108" s="23">
        <v>0</v>
      </c>
      <c r="W108" s="24">
        <v>5</v>
      </c>
    </row>
    <row r="109" spans="1:23" ht="10.199999999999999">
      <c r="A109" s="54">
        <v>184029</v>
      </c>
      <c r="B109" s="26" t="s">
        <v>375</v>
      </c>
      <c r="C109" s="27" t="s">
        <v>26</v>
      </c>
      <c r="D109" s="26" t="s">
        <v>44</v>
      </c>
      <c r="E109" s="22">
        <v>6.5</v>
      </c>
      <c r="F109" s="28">
        <v>0</v>
      </c>
      <c r="G109" s="29">
        <v>11</v>
      </c>
      <c r="I109" s="26">
        <v>496661</v>
      </c>
      <c r="J109" s="26" t="s">
        <v>376</v>
      </c>
      <c r="K109" s="27" t="s">
        <v>26</v>
      </c>
      <c r="L109" s="26" t="s">
        <v>49</v>
      </c>
      <c r="M109" s="22">
        <v>5.5</v>
      </c>
      <c r="N109" s="28">
        <v>0</v>
      </c>
      <c r="O109" s="29">
        <v>0</v>
      </c>
      <c r="Q109" s="20">
        <v>536694</v>
      </c>
      <c r="R109" s="20" t="s">
        <v>377</v>
      </c>
      <c r="S109" s="20" t="s">
        <v>26</v>
      </c>
      <c r="T109" s="20" t="s">
        <v>85</v>
      </c>
      <c r="U109" s="22">
        <v>5</v>
      </c>
      <c r="V109" s="23">
        <v>0</v>
      </c>
      <c r="W109" s="24">
        <v>0</v>
      </c>
    </row>
    <row r="110" spans="1:23" ht="10.199999999999999">
      <c r="A110" s="54">
        <v>215379</v>
      </c>
      <c r="B110" s="26" t="s">
        <v>378</v>
      </c>
      <c r="C110" s="27" t="s">
        <v>26</v>
      </c>
      <c r="D110" s="26" t="s">
        <v>59</v>
      </c>
      <c r="E110" s="22">
        <v>6.5</v>
      </c>
      <c r="F110" s="28">
        <v>5</v>
      </c>
      <c r="G110" s="29">
        <v>5</v>
      </c>
      <c r="I110" s="26">
        <v>499169</v>
      </c>
      <c r="J110" s="26" t="s">
        <v>379</v>
      </c>
      <c r="K110" s="27" t="s">
        <v>26</v>
      </c>
      <c r="L110" s="26" t="s">
        <v>44</v>
      </c>
      <c r="M110" s="22">
        <v>5.5</v>
      </c>
      <c r="N110" s="28">
        <v>0</v>
      </c>
      <c r="O110" s="29">
        <v>3</v>
      </c>
      <c r="Q110" s="20">
        <v>536916</v>
      </c>
      <c r="R110" s="20" t="s">
        <v>380</v>
      </c>
      <c r="S110" s="20" t="s">
        <v>26</v>
      </c>
      <c r="T110" s="20" t="s">
        <v>47</v>
      </c>
      <c r="U110" s="22">
        <v>5</v>
      </c>
      <c r="V110" s="23">
        <v>0</v>
      </c>
      <c r="W110" s="24">
        <v>0</v>
      </c>
    </row>
    <row r="111" spans="1:23" ht="10.199999999999999">
      <c r="A111" s="54">
        <v>215413</v>
      </c>
      <c r="B111" s="26" t="s">
        <v>381</v>
      </c>
      <c r="C111" s="27" t="s">
        <v>26</v>
      </c>
      <c r="D111" s="26" t="s">
        <v>49</v>
      </c>
      <c r="E111" s="22">
        <v>6.5</v>
      </c>
      <c r="F111" s="28">
        <v>2</v>
      </c>
      <c r="G111" s="29">
        <v>13</v>
      </c>
      <c r="I111" s="26">
        <v>499175</v>
      </c>
      <c r="J111" s="26" t="s">
        <v>382</v>
      </c>
      <c r="K111" s="27" t="s">
        <v>26</v>
      </c>
      <c r="L111" s="26" t="s">
        <v>44</v>
      </c>
      <c r="M111" s="22">
        <v>5.5</v>
      </c>
      <c r="N111" s="28">
        <v>0</v>
      </c>
      <c r="O111" s="29">
        <v>0</v>
      </c>
      <c r="Q111" s="20">
        <v>540324</v>
      </c>
      <c r="R111" s="20" t="s">
        <v>383</v>
      </c>
      <c r="S111" s="20" t="s">
        <v>26</v>
      </c>
      <c r="T111" s="20" t="s">
        <v>136</v>
      </c>
      <c r="U111" s="22">
        <v>5</v>
      </c>
      <c r="V111" s="23">
        <v>6</v>
      </c>
      <c r="W111" s="24">
        <v>9</v>
      </c>
    </row>
    <row r="112" spans="1:23" ht="10.199999999999999">
      <c r="A112" s="54">
        <v>220566</v>
      </c>
      <c r="B112" s="26" t="s">
        <v>384</v>
      </c>
      <c r="C112" s="27" t="s">
        <v>26</v>
      </c>
      <c r="D112" s="26" t="s">
        <v>59</v>
      </c>
      <c r="E112" s="22">
        <v>6.5</v>
      </c>
      <c r="F112" s="28">
        <v>0</v>
      </c>
      <c r="G112" s="29">
        <v>0</v>
      </c>
      <c r="I112" s="26">
        <v>503301</v>
      </c>
      <c r="J112" s="26" t="s">
        <v>385</v>
      </c>
      <c r="K112" s="27" t="s">
        <v>26</v>
      </c>
      <c r="L112" s="26" t="s">
        <v>53</v>
      </c>
      <c r="M112" s="22">
        <v>5.5</v>
      </c>
      <c r="N112" s="28">
        <v>0</v>
      </c>
      <c r="O112" s="29">
        <v>0</v>
      </c>
      <c r="Q112" s="20">
        <v>543295</v>
      </c>
      <c r="R112" s="20" t="s">
        <v>386</v>
      </c>
      <c r="S112" s="20" t="s">
        <v>26</v>
      </c>
      <c r="T112" s="20" t="s">
        <v>57</v>
      </c>
      <c r="U112" s="22">
        <v>5</v>
      </c>
      <c r="V112" s="23">
        <v>0</v>
      </c>
      <c r="W112" s="24">
        <v>0</v>
      </c>
    </row>
    <row r="113" spans="1:23" ht="10.199999999999999">
      <c r="A113" s="54">
        <v>232185</v>
      </c>
      <c r="B113" s="26" t="s">
        <v>387</v>
      </c>
      <c r="C113" s="27" t="s">
        <v>26</v>
      </c>
      <c r="D113" s="26" t="s">
        <v>85</v>
      </c>
      <c r="E113" s="22">
        <v>6.5</v>
      </c>
      <c r="F113" s="28">
        <v>0</v>
      </c>
      <c r="G113" s="29">
        <v>0</v>
      </c>
      <c r="I113" s="26">
        <v>509416</v>
      </c>
      <c r="J113" s="26" t="s">
        <v>388</v>
      </c>
      <c r="K113" s="27" t="s">
        <v>26</v>
      </c>
      <c r="L113" s="26" t="s">
        <v>47</v>
      </c>
      <c r="M113" s="22">
        <v>5.5</v>
      </c>
      <c r="N113" s="28">
        <v>2</v>
      </c>
      <c r="O113" s="29">
        <v>2</v>
      </c>
      <c r="Q113" s="20">
        <v>547037</v>
      </c>
      <c r="R113" s="20" t="s">
        <v>389</v>
      </c>
      <c r="S113" s="20" t="s">
        <v>26</v>
      </c>
      <c r="T113" s="20" t="s">
        <v>78</v>
      </c>
      <c r="U113" s="22">
        <v>5</v>
      </c>
      <c r="V113" s="23">
        <v>0</v>
      </c>
      <c r="W113" s="24">
        <v>0</v>
      </c>
    </row>
    <row r="114" spans="1:23" ht="10.199999999999999">
      <c r="A114" s="54">
        <v>232413</v>
      </c>
      <c r="B114" s="26" t="s">
        <v>390</v>
      </c>
      <c r="C114" s="27" t="s">
        <v>26</v>
      </c>
      <c r="D114" s="26" t="s">
        <v>44</v>
      </c>
      <c r="E114" s="22">
        <v>6.5</v>
      </c>
      <c r="F114" s="28">
        <v>0</v>
      </c>
      <c r="G114" s="29">
        <v>1</v>
      </c>
      <c r="I114" s="26">
        <v>513545</v>
      </c>
      <c r="J114" s="26" t="s">
        <v>391</v>
      </c>
      <c r="K114" s="27" t="s">
        <v>26</v>
      </c>
      <c r="L114" s="26" t="s">
        <v>57</v>
      </c>
      <c r="M114" s="22">
        <v>5.5</v>
      </c>
      <c r="N114" s="28">
        <v>0</v>
      </c>
      <c r="O114" s="29">
        <v>14</v>
      </c>
      <c r="Q114" s="20">
        <v>547701</v>
      </c>
      <c r="R114" s="20" t="s">
        <v>392</v>
      </c>
      <c r="S114" s="20" t="s">
        <v>26</v>
      </c>
      <c r="T114" s="20" t="s">
        <v>65</v>
      </c>
      <c r="U114" s="22">
        <v>5</v>
      </c>
      <c r="V114" s="23">
        <v>2</v>
      </c>
      <c r="W114" s="24">
        <v>4</v>
      </c>
    </row>
    <row r="115" spans="1:23" ht="10.199999999999999">
      <c r="A115" s="54">
        <v>247632</v>
      </c>
      <c r="B115" s="26" t="s">
        <v>393</v>
      </c>
      <c r="C115" s="27" t="s">
        <v>26</v>
      </c>
      <c r="D115" s="26" t="s">
        <v>69</v>
      </c>
      <c r="E115" s="22">
        <v>6.5</v>
      </c>
      <c r="F115" s="28">
        <v>1</v>
      </c>
      <c r="G115" s="29">
        <v>1</v>
      </c>
      <c r="I115" s="26">
        <v>516895</v>
      </c>
      <c r="J115" s="26" t="s">
        <v>394</v>
      </c>
      <c r="K115" s="27" t="s">
        <v>26</v>
      </c>
      <c r="L115" s="26" t="s">
        <v>78</v>
      </c>
      <c r="M115" s="22">
        <v>5.5</v>
      </c>
      <c r="N115" s="28">
        <v>0</v>
      </c>
      <c r="O115" s="29">
        <v>1</v>
      </c>
      <c r="Q115" s="20">
        <v>549074</v>
      </c>
      <c r="R115" s="20" t="s">
        <v>395</v>
      </c>
      <c r="S115" s="20" t="s">
        <v>26</v>
      </c>
      <c r="T115" s="20" t="s">
        <v>47</v>
      </c>
      <c r="U115" s="22">
        <v>5</v>
      </c>
      <c r="V115" s="23">
        <v>0</v>
      </c>
      <c r="W115" s="24">
        <v>0</v>
      </c>
    </row>
    <row r="116" spans="1:23" ht="10.199999999999999">
      <c r="A116" s="54">
        <v>248857</v>
      </c>
      <c r="B116" s="26" t="s">
        <v>396</v>
      </c>
      <c r="C116" s="27" t="s">
        <v>26</v>
      </c>
      <c r="D116" s="26" t="s">
        <v>44</v>
      </c>
      <c r="E116" s="22">
        <v>6.5</v>
      </c>
      <c r="F116" s="28">
        <v>0</v>
      </c>
      <c r="G116" s="29">
        <v>1</v>
      </c>
      <c r="I116" s="26">
        <v>531442</v>
      </c>
      <c r="J116" s="26" t="s">
        <v>397</v>
      </c>
      <c r="K116" s="27" t="s">
        <v>26</v>
      </c>
      <c r="L116" s="26" t="s">
        <v>140</v>
      </c>
      <c r="M116" s="22">
        <v>5.5</v>
      </c>
      <c r="N116" s="28">
        <v>0</v>
      </c>
      <c r="O116" s="29">
        <v>2</v>
      </c>
      <c r="Q116" s="20">
        <v>552946</v>
      </c>
      <c r="R116" s="20" t="s">
        <v>398</v>
      </c>
      <c r="S116" s="20" t="s">
        <v>26</v>
      </c>
      <c r="T116" s="20" t="s">
        <v>136</v>
      </c>
      <c r="U116" s="22">
        <v>5</v>
      </c>
      <c r="V116" s="23">
        <v>0</v>
      </c>
      <c r="W116" s="24">
        <v>0</v>
      </c>
    </row>
    <row r="117" spans="1:23" ht="10.199999999999999">
      <c r="A117" s="54">
        <v>439509</v>
      </c>
      <c r="B117" s="26" t="s">
        <v>399</v>
      </c>
      <c r="C117" s="27" t="s">
        <v>26</v>
      </c>
      <c r="D117" s="26" t="s">
        <v>44</v>
      </c>
      <c r="E117" s="22">
        <v>6.5</v>
      </c>
      <c r="F117" s="28">
        <v>0</v>
      </c>
      <c r="G117" s="29">
        <v>6</v>
      </c>
      <c r="I117" s="26">
        <v>543158</v>
      </c>
      <c r="J117" s="26" t="s">
        <v>400</v>
      </c>
      <c r="K117" s="27" t="s">
        <v>26</v>
      </c>
      <c r="L117" s="26" t="s">
        <v>69</v>
      </c>
      <c r="M117" s="22">
        <v>5.5</v>
      </c>
      <c r="N117" s="28">
        <v>0</v>
      </c>
      <c r="O117" s="29">
        <v>0</v>
      </c>
      <c r="Q117" s="20">
        <v>554197</v>
      </c>
      <c r="R117" s="20" t="s">
        <v>401</v>
      </c>
      <c r="S117" s="20" t="s">
        <v>26</v>
      </c>
      <c r="T117" s="20" t="s">
        <v>71</v>
      </c>
      <c r="U117" s="22">
        <v>5</v>
      </c>
      <c r="V117" s="23">
        <v>0</v>
      </c>
      <c r="W117" s="24">
        <v>1</v>
      </c>
    </row>
    <row r="118" spans="1:23" ht="10.199999999999999">
      <c r="A118" s="54">
        <v>444145</v>
      </c>
      <c r="B118" s="26" t="s">
        <v>402</v>
      </c>
      <c r="C118" s="27" t="s">
        <v>26</v>
      </c>
      <c r="D118" s="26" t="s">
        <v>44</v>
      </c>
      <c r="E118" s="22">
        <v>6.5</v>
      </c>
      <c r="F118" s="28">
        <v>0</v>
      </c>
      <c r="G118" s="29">
        <v>0</v>
      </c>
      <c r="I118" s="26">
        <v>547027</v>
      </c>
      <c r="J118" s="26" t="s">
        <v>403</v>
      </c>
      <c r="K118" s="27" t="s">
        <v>26</v>
      </c>
      <c r="L118" s="26" t="s">
        <v>71</v>
      </c>
      <c r="M118" s="22">
        <v>5.5</v>
      </c>
      <c r="N118" s="28">
        <v>0</v>
      </c>
      <c r="O118" s="29">
        <v>1</v>
      </c>
      <c r="Q118" s="20">
        <v>559152</v>
      </c>
      <c r="R118" s="20" t="s">
        <v>404</v>
      </c>
      <c r="S118" s="20" t="s">
        <v>26</v>
      </c>
      <c r="T118" s="20" t="s">
        <v>85</v>
      </c>
      <c r="U118" s="22">
        <v>5</v>
      </c>
      <c r="V118" s="23">
        <v>1</v>
      </c>
      <c r="W118" s="24">
        <v>1</v>
      </c>
    </row>
    <row r="119" spans="1:23" ht="10.199999999999999">
      <c r="A119" s="54">
        <v>445044</v>
      </c>
      <c r="B119" s="26" t="s">
        <v>405</v>
      </c>
      <c r="C119" s="27" t="s">
        <v>26</v>
      </c>
      <c r="D119" s="26" t="s">
        <v>65</v>
      </c>
      <c r="E119" s="22">
        <v>6.5</v>
      </c>
      <c r="F119" s="28">
        <v>0</v>
      </c>
      <c r="G119" s="29">
        <v>0</v>
      </c>
      <c r="I119" s="26">
        <v>547719</v>
      </c>
      <c r="J119" s="26" t="s">
        <v>406</v>
      </c>
      <c r="K119" s="27" t="s">
        <v>26</v>
      </c>
      <c r="L119" s="26" t="s">
        <v>67</v>
      </c>
      <c r="M119" s="22">
        <v>5.5</v>
      </c>
      <c r="N119" s="28">
        <v>6</v>
      </c>
      <c r="O119" s="29">
        <v>6</v>
      </c>
      <c r="Q119" s="20">
        <v>575204</v>
      </c>
      <c r="R119" s="20" t="s">
        <v>407</v>
      </c>
      <c r="S119" s="20" t="s">
        <v>26</v>
      </c>
      <c r="T119" s="20" t="s">
        <v>59</v>
      </c>
      <c r="U119" s="22">
        <v>5</v>
      </c>
      <c r="V119" s="23">
        <v>0</v>
      </c>
      <c r="W119" s="24">
        <v>0</v>
      </c>
    </row>
    <row r="120" spans="1:23" ht="10.199999999999999">
      <c r="A120" s="54">
        <v>460842</v>
      </c>
      <c r="B120" s="26" t="s">
        <v>408</v>
      </c>
      <c r="C120" s="27" t="s">
        <v>26</v>
      </c>
      <c r="D120" s="26" t="s">
        <v>65</v>
      </c>
      <c r="E120" s="22">
        <v>6.5</v>
      </c>
      <c r="F120" s="28">
        <v>1</v>
      </c>
      <c r="G120" s="29">
        <v>1</v>
      </c>
      <c r="I120" s="26">
        <v>549912</v>
      </c>
      <c r="J120" s="26" t="s">
        <v>409</v>
      </c>
      <c r="K120" s="27" t="s">
        <v>26</v>
      </c>
      <c r="L120" s="26" t="s">
        <v>71</v>
      </c>
      <c r="M120" s="22">
        <v>5.5</v>
      </c>
      <c r="N120" s="28">
        <v>0</v>
      </c>
      <c r="O120" s="29">
        <v>1</v>
      </c>
      <c r="Q120" s="20">
        <v>576628</v>
      </c>
      <c r="R120" s="20" t="s">
        <v>410</v>
      </c>
      <c r="S120" s="20" t="s">
        <v>26</v>
      </c>
      <c r="T120" s="20" t="s">
        <v>78</v>
      </c>
      <c r="U120" s="22">
        <v>5</v>
      </c>
      <c r="V120" s="23">
        <v>0</v>
      </c>
      <c r="W120" s="24">
        <v>1</v>
      </c>
    </row>
    <row r="121" spans="1:23" ht="10.199999999999999">
      <c r="A121" s="54">
        <v>499604</v>
      </c>
      <c r="B121" s="26" t="s">
        <v>411</v>
      </c>
      <c r="C121" s="27" t="s">
        <v>26</v>
      </c>
      <c r="D121" s="26" t="s">
        <v>80</v>
      </c>
      <c r="E121" s="22">
        <v>6.5</v>
      </c>
      <c r="F121" s="28">
        <v>4</v>
      </c>
      <c r="G121" s="29">
        <v>4</v>
      </c>
      <c r="I121" s="26">
        <v>550615</v>
      </c>
      <c r="J121" s="26" t="s">
        <v>412</v>
      </c>
      <c r="K121" s="27" t="s">
        <v>26</v>
      </c>
      <c r="L121" s="26" t="s">
        <v>49</v>
      </c>
      <c r="M121" s="22">
        <v>5.5</v>
      </c>
      <c r="N121" s="28">
        <v>2</v>
      </c>
      <c r="O121" s="29">
        <v>5</v>
      </c>
      <c r="Q121" s="20">
        <v>577669</v>
      </c>
      <c r="R121" s="20" t="s">
        <v>413</v>
      </c>
      <c r="S121" s="20" t="s">
        <v>26</v>
      </c>
      <c r="T121" s="20" t="s">
        <v>71</v>
      </c>
      <c r="U121" s="22">
        <v>5</v>
      </c>
      <c r="V121" s="23">
        <v>0</v>
      </c>
      <c r="W121" s="24">
        <v>2</v>
      </c>
    </row>
    <row r="122" spans="1:23" ht="10.199999999999999">
      <c r="A122" s="54">
        <v>510281</v>
      </c>
      <c r="B122" s="26" t="s">
        <v>414</v>
      </c>
      <c r="C122" s="27" t="s">
        <v>26</v>
      </c>
      <c r="D122" s="26" t="s">
        <v>65</v>
      </c>
      <c r="E122" s="22">
        <v>6.5</v>
      </c>
      <c r="F122" s="28">
        <v>0</v>
      </c>
      <c r="G122" s="29">
        <v>0</v>
      </c>
      <c r="I122" s="26">
        <v>550839</v>
      </c>
      <c r="J122" s="26" t="s">
        <v>415</v>
      </c>
      <c r="K122" s="27" t="s">
        <v>26</v>
      </c>
      <c r="L122" s="26" t="s">
        <v>65</v>
      </c>
      <c r="M122" s="22">
        <v>5.5</v>
      </c>
      <c r="N122" s="28">
        <v>0</v>
      </c>
      <c r="O122" s="29">
        <v>0</v>
      </c>
      <c r="Q122" s="20">
        <v>591386</v>
      </c>
      <c r="R122" s="20" t="s">
        <v>416</v>
      </c>
      <c r="S122" s="20" t="s">
        <v>26</v>
      </c>
      <c r="T122" s="20" t="s">
        <v>51</v>
      </c>
      <c r="U122" s="22">
        <v>5</v>
      </c>
      <c r="V122" s="23">
        <v>1</v>
      </c>
      <c r="W122" s="24">
        <v>1</v>
      </c>
    </row>
    <row r="123" spans="1:23" ht="10.199999999999999">
      <c r="A123" s="54">
        <v>533463</v>
      </c>
      <c r="B123" s="26" t="s">
        <v>417</v>
      </c>
      <c r="C123" s="27" t="s">
        <v>26</v>
      </c>
      <c r="D123" s="26" t="s">
        <v>57</v>
      </c>
      <c r="E123" s="22">
        <v>6.5</v>
      </c>
      <c r="F123" s="28">
        <v>0</v>
      </c>
      <c r="G123" s="29">
        <v>3</v>
      </c>
      <c r="I123" s="26">
        <v>560552</v>
      </c>
      <c r="J123" s="26" t="s">
        <v>418</v>
      </c>
      <c r="K123" s="27" t="s">
        <v>26</v>
      </c>
      <c r="L123" s="26" t="s">
        <v>96</v>
      </c>
      <c r="M123" s="22">
        <v>5.5</v>
      </c>
      <c r="N123" s="28">
        <v>1</v>
      </c>
      <c r="O123" s="29">
        <v>1</v>
      </c>
      <c r="Q123" s="20">
        <v>606921</v>
      </c>
      <c r="R123" s="20" t="s">
        <v>419</v>
      </c>
      <c r="S123" s="20" t="s">
        <v>26</v>
      </c>
      <c r="T123" s="20" t="s">
        <v>85</v>
      </c>
      <c r="U123" s="22">
        <v>5</v>
      </c>
      <c r="V123" s="23">
        <v>0</v>
      </c>
      <c r="W123" s="24">
        <v>0</v>
      </c>
    </row>
    <row r="124" spans="1:23" ht="10.199999999999999">
      <c r="A124" s="54">
        <v>551499</v>
      </c>
      <c r="B124" s="26" t="s">
        <v>420</v>
      </c>
      <c r="C124" s="27" t="s">
        <v>26</v>
      </c>
      <c r="D124" s="26" t="s">
        <v>51</v>
      </c>
      <c r="E124" s="22">
        <v>6.5</v>
      </c>
      <c r="F124" s="28">
        <v>10</v>
      </c>
      <c r="G124" s="29">
        <v>10</v>
      </c>
      <c r="I124" s="26">
        <v>570526</v>
      </c>
      <c r="J124" s="26" t="s">
        <v>421</v>
      </c>
      <c r="K124" s="27" t="s">
        <v>26</v>
      </c>
      <c r="L124" s="26" t="s">
        <v>65</v>
      </c>
      <c r="M124" s="22">
        <v>5.5</v>
      </c>
      <c r="N124" s="28">
        <v>0</v>
      </c>
      <c r="O124" s="29">
        <v>1</v>
      </c>
      <c r="Q124" s="20">
        <v>608227</v>
      </c>
      <c r="R124" s="20" t="s">
        <v>422</v>
      </c>
      <c r="S124" s="20" t="s">
        <v>26</v>
      </c>
      <c r="T124" s="20" t="s">
        <v>136</v>
      </c>
      <c r="U124" s="22">
        <v>5</v>
      </c>
      <c r="V124" s="23">
        <v>0</v>
      </c>
      <c r="W124" s="24">
        <v>3</v>
      </c>
    </row>
    <row r="125" spans="1:23" ht="10.199999999999999">
      <c r="A125" s="54">
        <v>624773</v>
      </c>
      <c r="B125" s="26" t="s">
        <v>423</v>
      </c>
      <c r="C125" s="27" t="s">
        <v>26</v>
      </c>
      <c r="D125" s="26" t="s">
        <v>69</v>
      </c>
      <c r="E125" s="22">
        <v>6.5</v>
      </c>
      <c r="F125" s="28">
        <v>1</v>
      </c>
      <c r="G125" s="29">
        <v>1</v>
      </c>
      <c r="I125" s="26">
        <v>571779</v>
      </c>
      <c r="J125" s="26" t="s">
        <v>424</v>
      </c>
      <c r="K125" s="27" t="s">
        <v>26</v>
      </c>
      <c r="L125" s="26" t="s">
        <v>96</v>
      </c>
      <c r="M125" s="22">
        <v>5.5</v>
      </c>
      <c r="N125" s="28">
        <v>2</v>
      </c>
      <c r="O125" s="29">
        <v>2</v>
      </c>
      <c r="Q125" s="20">
        <v>609873</v>
      </c>
      <c r="R125" s="20" t="s">
        <v>425</v>
      </c>
      <c r="S125" s="20" t="s">
        <v>26</v>
      </c>
      <c r="T125" s="20" t="s">
        <v>49</v>
      </c>
      <c r="U125" s="22">
        <v>5</v>
      </c>
      <c r="V125" s="23">
        <v>2</v>
      </c>
      <c r="W125" s="24">
        <v>10</v>
      </c>
    </row>
    <row r="126" spans="1:23" ht="10.199999999999999">
      <c r="A126" s="54">
        <v>114243</v>
      </c>
      <c r="B126" s="26" t="s">
        <v>426</v>
      </c>
      <c r="C126" s="27" t="s">
        <v>26</v>
      </c>
      <c r="D126" s="26" t="s">
        <v>67</v>
      </c>
      <c r="E126" s="22">
        <v>6</v>
      </c>
      <c r="F126" s="28">
        <v>1</v>
      </c>
      <c r="G126" s="29">
        <v>1</v>
      </c>
      <c r="I126" s="26">
        <v>577725</v>
      </c>
      <c r="J126" s="26" t="s">
        <v>427</v>
      </c>
      <c r="K126" s="27" t="s">
        <v>26</v>
      </c>
      <c r="L126" s="26" t="s">
        <v>96</v>
      </c>
      <c r="M126" s="22">
        <v>5.5</v>
      </c>
      <c r="N126" s="28">
        <v>7</v>
      </c>
      <c r="O126" s="29">
        <v>7</v>
      </c>
      <c r="Q126" s="20">
        <v>612855</v>
      </c>
      <c r="R126" s="20" t="s">
        <v>428</v>
      </c>
      <c r="S126" s="20" t="s">
        <v>26</v>
      </c>
      <c r="T126" s="20" t="s">
        <v>47</v>
      </c>
      <c r="U126" s="22">
        <v>5</v>
      </c>
      <c r="V126" s="23">
        <v>1</v>
      </c>
      <c r="W126" s="24">
        <v>1</v>
      </c>
    </row>
    <row r="127" spans="1:23" ht="10.199999999999999">
      <c r="A127" s="55">
        <v>119090</v>
      </c>
      <c r="B127" s="37" t="s">
        <v>429</v>
      </c>
      <c r="C127" s="38" t="s">
        <v>26</v>
      </c>
      <c r="D127" s="37" t="s">
        <v>73</v>
      </c>
      <c r="E127" s="31">
        <v>6</v>
      </c>
      <c r="F127" s="39">
        <v>0</v>
      </c>
      <c r="G127" s="40">
        <v>0</v>
      </c>
      <c r="I127" s="26">
        <v>593117</v>
      </c>
      <c r="J127" s="26" t="s">
        <v>430</v>
      </c>
      <c r="K127" s="27" t="s">
        <v>26</v>
      </c>
      <c r="L127" s="26" t="s">
        <v>69</v>
      </c>
      <c r="M127" s="22">
        <v>5.5</v>
      </c>
      <c r="N127" s="28">
        <v>1</v>
      </c>
      <c r="O127" s="29">
        <v>1</v>
      </c>
      <c r="Q127" s="20">
        <v>614574</v>
      </c>
      <c r="R127" s="20" t="s">
        <v>431</v>
      </c>
      <c r="S127" s="20" t="s">
        <v>26</v>
      </c>
      <c r="T127" s="20" t="s">
        <v>80</v>
      </c>
      <c r="U127" s="22">
        <v>5</v>
      </c>
      <c r="V127" s="23">
        <v>1</v>
      </c>
      <c r="W127" s="24">
        <v>1</v>
      </c>
    </row>
    <row r="128" spans="1:23" ht="10.199999999999999">
      <c r="A128" s="54">
        <v>166989</v>
      </c>
      <c r="B128" s="26" t="s">
        <v>432</v>
      </c>
      <c r="C128" s="27" t="s">
        <v>26</v>
      </c>
      <c r="D128" s="26" t="s">
        <v>78</v>
      </c>
      <c r="E128" s="22">
        <v>6</v>
      </c>
      <c r="F128" s="28">
        <v>0</v>
      </c>
      <c r="G128" s="29">
        <v>2</v>
      </c>
      <c r="I128" s="26">
        <v>616077</v>
      </c>
      <c r="J128" s="26" t="s">
        <v>433</v>
      </c>
      <c r="K128" s="27" t="s">
        <v>26</v>
      </c>
      <c r="L128" s="26" t="s">
        <v>44</v>
      </c>
      <c r="M128" s="22">
        <v>5.5</v>
      </c>
      <c r="N128" s="28">
        <v>0</v>
      </c>
      <c r="O128" s="29">
        <v>0</v>
      </c>
      <c r="Q128" s="20">
        <v>632794</v>
      </c>
      <c r="R128" s="20" t="s">
        <v>434</v>
      </c>
      <c r="S128" s="20" t="s">
        <v>26</v>
      </c>
      <c r="T128" s="20" t="s">
        <v>67</v>
      </c>
      <c r="U128" s="22">
        <v>5</v>
      </c>
      <c r="V128" s="23">
        <v>1</v>
      </c>
      <c r="W128" s="24">
        <v>1</v>
      </c>
    </row>
    <row r="129" spans="1:23" ht="10.199999999999999">
      <c r="A129" s="54">
        <v>195384</v>
      </c>
      <c r="B129" s="26" t="s">
        <v>435</v>
      </c>
      <c r="C129" s="27" t="s">
        <v>26</v>
      </c>
      <c r="D129" s="26" t="s">
        <v>44</v>
      </c>
      <c r="E129" s="22">
        <v>6</v>
      </c>
      <c r="F129" s="28">
        <v>0</v>
      </c>
      <c r="G129" s="29">
        <v>1</v>
      </c>
      <c r="I129" s="37">
        <v>637238</v>
      </c>
      <c r="J129" s="37" t="s">
        <v>436</v>
      </c>
      <c r="K129" s="38" t="s">
        <v>26</v>
      </c>
      <c r="L129" s="37" t="s">
        <v>59</v>
      </c>
      <c r="M129" s="31">
        <v>5.5</v>
      </c>
      <c r="N129" s="39">
        <v>1</v>
      </c>
      <c r="O129" s="40">
        <v>1</v>
      </c>
      <c r="Q129" s="20">
        <v>636852</v>
      </c>
      <c r="R129" s="20" t="s">
        <v>437</v>
      </c>
      <c r="S129" s="20" t="s">
        <v>26</v>
      </c>
      <c r="T129" s="20" t="s">
        <v>67</v>
      </c>
      <c r="U129" s="22">
        <v>5</v>
      </c>
      <c r="V129" s="23">
        <v>2</v>
      </c>
      <c r="W129" s="24">
        <v>2</v>
      </c>
    </row>
    <row r="130" spans="1:23" ht="10.199999999999999">
      <c r="A130" s="54">
        <v>195546</v>
      </c>
      <c r="B130" s="26" t="s">
        <v>438</v>
      </c>
      <c r="C130" s="27" t="s">
        <v>26</v>
      </c>
      <c r="D130" s="26" t="s">
        <v>73</v>
      </c>
      <c r="E130" s="22">
        <v>6</v>
      </c>
      <c r="F130" s="28">
        <v>2</v>
      </c>
      <c r="G130" s="29">
        <v>2</v>
      </c>
      <c r="I130" s="26">
        <v>56979</v>
      </c>
      <c r="J130" s="26" t="s">
        <v>439</v>
      </c>
      <c r="K130" s="27" t="s">
        <v>26</v>
      </c>
      <c r="L130" s="26" t="s">
        <v>69</v>
      </c>
      <c r="M130" s="22">
        <v>5</v>
      </c>
      <c r="N130" s="28">
        <v>0</v>
      </c>
      <c r="O130" s="29">
        <v>0</v>
      </c>
      <c r="Q130" s="20">
        <v>649208</v>
      </c>
      <c r="R130" s="20" t="s">
        <v>440</v>
      </c>
      <c r="S130" s="20" t="s">
        <v>26</v>
      </c>
      <c r="T130" s="20" t="s">
        <v>59</v>
      </c>
      <c r="U130" s="22">
        <v>5</v>
      </c>
      <c r="V130" s="23">
        <v>0</v>
      </c>
      <c r="W130" s="24">
        <v>0</v>
      </c>
    </row>
    <row r="131" spans="1:23" ht="10.199999999999999">
      <c r="A131" s="54">
        <v>201658</v>
      </c>
      <c r="B131" s="26" t="s">
        <v>441</v>
      </c>
      <c r="C131" s="27" t="s">
        <v>26</v>
      </c>
      <c r="D131" s="26" t="s">
        <v>80</v>
      </c>
      <c r="E131" s="22">
        <v>6</v>
      </c>
      <c r="F131" s="28">
        <v>11</v>
      </c>
      <c r="G131" s="29">
        <v>11</v>
      </c>
      <c r="I131" s="26">
        <v>76357</v>
      </c>
      <c r="J131" s="26" t="s">
        <v>442</v>
      </c>
      <c r="K131" s="27" t="s">
        <v>26</v>
      </c>
      <c r="L131" s="26" t="s">
        <v>96</v>
      </c>
      <c r="M131" s="22">
        <v>5</v>
      </c>
      <c r="N131" s="28">
        <v>0</v>
      </c>
      <c r="O131" s="29">
        <v>0</v>
      </c>
      <c r="Q131" s="20">
        <v>653481</v>
      </c>
      <c r="R131" s="20" t="s">
        <v>443</v>
      </c>
      <c r="S131" s="20" t="s">
        <v>26</v>
      </c>
      <c r="T131" s="20" t="s">
        <v>73</v>
      </c>
      <c r="U131" s="22">
        <v>5</v>
      </c>
      <c r="V131" s="23">
        <v>1</v>
      </c>
      <c r="W131" s="24">
        <v>1</v>
      </c>
    </row>
    <row r="132" spans="1:23" ht="10.199999999999999">
      <c r="A132" s="54">
        <v>201666</v>
      </c>
      <c r="B132" s="26" t="s">
        <v>444</v>
      </c>
      <c r="C132" s="27" t="s">
        <v>26</v>
      </c>
      <c r="D132" s="26" t="s">
        <v>67</v>
      </c>
      <c r="E132" s="22">
        <v>6</v>
      </c>
      <c r="F132" s="28">
        <v>5</v>
      </c>
      <c r="G132" s="29">
        <v>5</v>
      </c>
      <c r="I132" s="26">
        <v>88894</v>
      </c>
      <c r="J132" s="26" t="s">
        <v>445</v>
      </c>
      <c r="K132" s="27" t="s">
        <v>26</v>
      </c>
      <c r="L132" s="26" t="s">
        <v>73</v>
      </c>
      <c r="M132" s="22">
        <v>5</v>
      </c>
      <c r="N132" s="28">
        <v>2</v>
      </c>
      <c r="O132" s="29">
        <v>2</v>
      </c>
      <c r="Q132" s="20">
        <v>661888</v>
      </c>
      <c r="R132" s="20" t="s">
        <v>446</v>
      </c>
      <c r="S132" s="20" t="s">
        <v>26</v>
      </c>
      <c r="T132" s="20" t="s">
        <v>144</v>
      </c>
      <c r="U132" s="22">
        <v>5</v>
      </c>
      <c r="V132" s="23">
        <v>3</v>
      </c>
      <c r="W132" s="24">
        <v>4</v>
      </c>
    </row>
    <row r="133" spans="1:23" ht="10.199999999999999">
      <c r="A133" s="54">
        <v>209046</v>
      </c>
      <c r="B133" s="26" t="s">
        <v>447</v>
      </c>
      <c r="C133" s="27" t="s">
        <v>26</v>
      </c>
      <c r="D133" s="26" t="s">
        <v>53</v>
      </c>
      <c r="E133" s="22">
        <v>6</v>
      </c>
      <c r="F133" s="28">
        <v>1</v>
      </c>
      <c r="G133" s="29">
        <v>1</v>
      </c>
      <c r="I133" s="26">
        <v>111317</v>
      </c>
      <c r="J133" s="26" t="s">
        <v>448</v>
      </c>
      <c r="K133" s="27" t="s">
        <v>26</v>
      </c>
      <c r="L133" s="26" t="s">
        <v>80</v>
      </c>
      <c r="M133" s="22">
        <v>5</v>
      </c>
      <c r="N133" s="28">
        <v>1</v>
      </c>
      <c r="O133" s="29">
        <v>1</v>
      </c>
      <c r="Q133" s="20">
        <v>699989</v>
      </c>
      <c r="R133" s="20" t="s">
        <v>449</v>
      </c>
      <c r="S133" s="20" t="s">
        <v>26</v>
      </c>
      <c r="T133" s="20" t="s">
        <v>71</v>
      </c>
      <c r="U133" s="22">
        <v>5</v>
      </c>
      <c r="V133" s="23">
        <v>0</v>
      </c>
      <c r="W133" s="24">
        <v>0</v>
      </c>
    </row>
    <row r="134" spans="1:23" ht="10.199999999999999">
      <c r="A134" s="54">
        <v>222683</v>
      </c>
      <c r="B134" s="26" t="s">
        <v>450</v>
      </c>
      <c r="C134" s="27" t="s">
        <v>26</v>
      </c>
      <c r="D134" s="26" t="s">
        <v>80</v>
      </c>
      <c r="E134" s="22">
        <v>6</v>
      </c>
      <c r="F134" s="28">
        <v>6</v>
      </c>
      <c r="G134" s="29">
        <v>6</v>
      </c>
      <c r="I134" s="26">
        <v>128295</v>
      </c>
      <c r="J134" s="26" t="s">
        <v>451</v>
      </c>
      <c r="K134" s="27" t="s">
        <v>26</v>
      </c>
      <c r="L134" s="26" t="s">
        <v>49</v>
      </c>
      <c r="M134" s="22">
        <v>5</v>
      </c>
      <c r="N134" s="28">
        <v>0</v>
      </c>
      <c r="O134" s="29">
        <v>0</v>
      </c>
      <c r="Q134" s="20">
        <v>700308</v>
      </c>
      <c r="R134" s="20" t="s">
        <v>452</v>
      </c>
      <c r="S134" s="20" t="s">
        <v>26</v>
      </c>
      <c r="T134" s="20" t="s">
        <v>47</v>
      </c>
      <c r="U134" s="22">
        <v>5</v>
      </c>
      <c r="V134" s="23">
        <v>1</v>
      </c>
      <c r="W134" s="24">
        <v>1</v>
      </c>
    </row>
    <row r="135" spans="1:23" ht="10.199999999999999">
      <c r="A135" s="54">
        <v>232928</v>
      </c>
      <c r="B135" s="26" t="s">
        <v>453</v>
      </c>
      <c r="C135" s="27" t="s">
        <v>26</v>
      </c>
      <c r="D135" s="26" t="s">
        <v>49</v>
      </c>
      <c r="E135" s="22">
        <v>6</v>
      </c>
      <c r="F135" s="28">
        <v>1</v>
      </c>
      <c r="G135" s="29">
        <v>2</v>
      </c>
      <c r="I135" s="26">
        <v>149929</v>
      </c>
      <c r="J135" s="26" t="s">
        <v>454</v>
      </c>
      <c r="K135" s="27" t="s">
        <v>26</v>
      </c>
      <c r="L135" s="26" t="s">
        <v>140</v>
      </c>
      <c r="M135" s="22">
        <v>5</v>
      </c>
      <c r="N135" s="28">
        <v>0</v>
      </c>
      <c r="O135" s="29">
        <v>0</v>
      </c>
      <c r="Q135" s="20">
        <v>101282</v>
      </c>
      <c r="R135" s="20" t="s">
        <v>455</v>
      </c>
      <c r="S135" s="20" t="s">
        <v>26</v>
      </c>
      <c r="T135" s="20" t="s">
        <v>136</v>
      </c>
      <c r="U135" s="22">
        <v>4.5</v>
      </c>
      <c r="V135" s="23">
        <v>0</v>
      </c>
      <c r="W135" s="24">
        <v>2</v>
      </c>
    </row>
    <row r="136" spans="1:23" ht="10.199999999999999">
      <c r="A136" s="54">
        <v>242898</v>
      </c>
      <c r="B136" s="26" t="s">
        <v>456</v>
      </c>
      <c r="C136" s="27" t="s">
        <v>26</v>
      </c>
      <c r="D136" s="26" t="s">
        <v>49</v>
      </c>
      <c r="E136" s="22">
        <v>6</v>
      </c>
      <c r="F136" s="28">
        <v>1</v>
      </c>
      <c r="G136" s="29">
        <v>2</v>
      </c>
      <c r="I136" s="26">
        <v>152551</v>
      </c>
      <c r="J136" s="26" t="s">
        <v>457</v>
      </c>
      <c r="K136" s="27" t="s">
        <v>26</v>
      </c>
      <c r="L136" s="26" t="s">
        <v>85</v>
      </c>
      <c r="M136" s="22">
        <v>5</v>
      </c>
      <c r="N136" s="28">
        <v>0</v>
      </c>
      <c r="O136" s="29">
        <v>0</v>
      </c>
      <c r="Q136" s="20">
        <v>108413</v>
      </c>
      <c r="R136" s="20" t="s">
        <v>458</v>
      </c>
      <c r="S136" s="20" t="s">
        <v>26</v>
      </c>
      <c r="T136" s="20" t="s">
        <v>85</v>
      </c>
      <c r="U136" s="22">
        <v>4.5</v>
      </c>
      <c r="V136" s="23">
        <v>0</v>
      </c>
      <c r="W136" s="24">
        <v>0</v>
      </c>
    </row>
    <row r="137" spans="1:23" ht="10.199999999999999">
      <c r="A137" s="54">
        <v>433036</v>
      </c>
      <c r="B137" s="26" t="s">
        <v>459</v>
      </c>
      <c r="C137" s="27" t="s">
        <v>26</v>
      </c>
      <c r="D137" s="26" t="s">
        <v>59</v>
      </c>
      <c r="E137" s="22">
        <v>6</v>
      </c>
      <c r="F137" s="28">
        <v>0</v>
      </c>
      <c r="G137" s="29">
        <v>0</v>
      </c>
      <c r="I137" s="26">
        <v>155405</v>
      </c>
      <c r="J137" s="26" t="s">
        <v>460</v>
      </c>
      <c r="K137" s="27" t="s">
        <v>26</v>
      </c>
      <c r="L137" s="26" t="s">
        <v>59</v>
      </c>
      <c r="M137" s="22">
        <v>5</v>
      </c>
      <c r="N137" s="28">
        <v>0</v>
      </c>
      <c r="O137" s="29">
        <v>0</v>
      </c>
      <c r="Q137" s="20">
        <v>153366</v>
      </c>
      <c r="R137" s="20" t="s">
        <v>461</v>
      </c>
      <c r="S137" s="20" t="s">
        <v>26</v>
      </c>
      <c r="T137" s="20" t="s">
        <v>96</v>
      </c>
      <c r="U137" s="22">
        <v>4.5</v>
      </c>
      <c r="V137" s="23">
        <v>0</v>
      </c>
      <c r="W137" s="24">
        <v>0</v>
      </c>
    </row>
    <row r="138" spans="1:23" ht="10.199999999999999">
      <c r="A138" s="54">
        <v>435997</v>
      </c>
      <c r="B138" s="26" t="s">
        <v>462</v>
      </c>
      <c r="C138" s="27" t="s">
        <v>26</v>
      </c>
      <c r="D138" s="26" t="s">
        <v>99</v>
      </c>
      <c r="E138" s="22">
        <v>6</v>
      </c>
      <c r="F138" s="28">
        <v>0</v>
      </c>
      <c r="G138" s="29">
        <v>1</v>
      </c>
      <c r="I138" s="26">
        <v>155408</v>
      </c>
      <c r="J138" s="26" t="s">
        <v>463</v>
      </c>
      <c r="K138" s="27" t="s">
        <v>26</v>
      </c>
      <c r="L138" s="26" t="s">
        <v>80</v>
      </c>
      <c r="M138" s="22">
        <v>5</v>
      </c>
      <c r="N138" s="28">
        <v>6</v>
      </c>
      <c r="O138" s="29">
        <v>6</v>
      </c>
      <c r="Q138" s="20">
        <v>171270</v>
      </c>
      <c r="R138" s="20" t="s">
        <v>464</v>
      </c>
      <c r="S138" s="20" t="s">
        <v>26</v>
      </c>
      <c r="T138" s="20" t="s">
        <v>136</v>
      </c>
      <c r="U138" s="22">
        <v>4.5</v>
      </c>
      <c r="V138" s="23">
        <v>0</v>
      </c>
      <c r="W138" s="24">
        <v>0</v>
      </c>
    </row>
    <row r="139" spans="1:23" ht="10.199999999999999">
      <c r="A139" s="54">
        <v>440993</v>
      </c>
      <c r="B139" s="26" t="s">
        <v>465</v>
      </c>
      <c r="C139" s="27" t="s">
        <v>26</v>
      </c>
      <c r="D139" s="26" t="s">
        <v>49</v>
      </c>
      <c r="E139" s="22">
        <v>6</v>
      </c>
      <c r="F139" s="28">
        <v>4</v>
      </c>
      <c r="G139" s="29">
        <v>13</v>
      </c>
      <c r="I139" s="26">
        <v>158499</v>
      </c>
      <c r="J139" s="26" t="s">
        <v>466</v>
      </c>
      <c r="K139" s="27" t="s">
        <v>26</v>
      </c>
      <c r="L139" s="26" t="s">
        <v>80</v>
      </c>
      <c r="M139" s="22">
        <v>5</v>
      </c>
      <c r="N139" s="28">
        <v>1</v>
      </c>
      <c r="O139" s="29">
        <v>1</v>
      </c>
      <c r="Q139" s="20">
        <v>204968</v>
      </c>
      <c r="R139" s="20" t="s">
        <v>467</v>
      </c>
      <c r="S139" s="20" t="s">
        <v>26</v>
      </c>
      <c r="T139" s="20" t="s">
        <v>53</v>
      </c>
      <c r="U139" s="22">
        <v>4.5</v>
      </c>
      <c r="V139" s="23">
        <v>0</v>
      </c>
      <c r="W139" s="24">
        <v>0</v>
      </c>
    </row>
    <row r="140" spans="1:23" ht="10.199999999999999">
      <c r="A140" s="54">
        <v>441266</v>
      </c>
      <c r="B140" s="26" t="s">
        <v>468</v>
      </c>
      <c r="C140" s="27" t="s">
        <v>26</v>
      </c>
      <c r="D140" s="26" t="s">
        <v>51</v>
      </c>
      <c r="E140" s="22">
        <v>6</v>
      </c>
      <c r="F140" s="28">
        <v>6</v>
      </c>
      <c r="G140" s="29">
        <v>6</v>
      </c>
      <c r="I140" s="26">
        <v>158983</v>
      </c>
      <c r="J140" s="26" t="s">
        <v>469</v>
      </c>
      <c r="K140" s="27" t="s">
        <v>26</v>
      </c>
      <c r="L140" s="26" t="s">
        <v>51</v>
      </c>
      <c r="M140" s="22">
        <v>5</v>
      </c>
      <c r="N140" s="28">
        <v>0</v>
      </c>
      <c r="O140" s="29">
        <v>0</v>
      </c>
      <c r="Q140" s="20">
        <v>231899</v>
      </c>
      <c r="R140" s="20" t="s">
        <v>470</v>
      </c>
      <c r="S140" s="20" t="s">
        <v>26</v>
      </c>
      <c r="T140" s="20" t="s">
        <v>140</v>
      </c>
      <c r="U140" s="22">
        <v>4.5</v>
      </c>
      <c r="V140" s="23">
        <v>0</v>
      </c>
      <c r="W140" s="24">
        <v>0</v>
      </c>
    </row>
    <row r="141" spans="1:23" ht="10.199999999999999">
      <c r="A141" s="54">
        <v>444180</v>
      </c>
      <c r="B141" s="26" t="s">
        <v>471</v>
      </c>
      <c r="C141" s="27" t="s">
        <v>26</v>
      </c>
      <c r="D141" s="26" t="s">
        <v>57</v>
      </c>
      <c r="E141" s="22">
        <v>6</v>
      </c>
      <c r="F141" s="28">
        <v>0</v>
      </c>
      <c r="G141" s="29">
        <v>1</v>
      </c>
      <c r="I141" s="26">
        <v>168144</v>
      </c>
      <c r="J141" s="26" t="s">
        <v>472</v>
      </c>
      <c r="K141" s="27" t="s">
        <v>26</v>
      </c>
      <c r="L141" s="26" t="s">
        <v>144</v>
      </c>
      <c r="M141" s="22">
        <v>5</v>
      </c>
      <c r="N141" s="28">
        <v>2</v>
      </c>
      <c r="O141" s="29">
        <v>4</v>
      </c>
      <c r="Q141" s="20">
        <v>243413</v>
      </c>
      <c r="R141" s="20" t="s">
        <v>473</v>
      </c>
      <c r="S141" s="20" t="s">
        <v>26</v>
      </c>
      <c r="T141" s="20" t="s">
        <v>136</v>
      </c>
      <c r="U141" s="22">
        <v>4.5</v>
      </c>
      <c r="V141" s="23">
        <v>2</v>
      </c>
      <c r="W141" s="24">
        <v>8</v>
      </c>
    </row>
    <row r="142" spans="1:23" ht="10.199999999999999">
      <c r="A142" s="54">
        <v>449434</v>
      </c>
      <c r="B142" s="26" t="s">
        <v>474</v>
      </c>
      <c r="C142" s="27" t="s">
        <v>26</v>
      </c>
      <c r="D142" s="26" t="s">
        <v>67</v>
      </c>
      <c r="E142" s="22">
        <v>6</v>
      </c>
      <c r="F142" s="28">
        <v>17</v>
      </c>
      <c r="G142" s="29">
        <v>17</v>
      </c>
      <c r="I142" s="26">
        <v>172453</v>
      </c>
      <c r="J142" s="26" t="s">
        <v>475</v>
      </c>
      <c r="K142" s="27" t="s">
        <v>26</v>
      </c>
      <c r="L142" s="26" t="s">
        <v>140</v>
      </c>
      <c r="M142" s="22">
        <v>5</v>
      </c>
      <c r="N142" s="28">
        <v>0</v>
      </c>
      <c r="O142" s="29">
        <v>0</v>
      </c>
      <c r="Q142" s="20">
        <v>461587</v>
      </c>
      <c r="R142" s="20" t="s">
        <v>476</v>
      </c>
      <c r="S142" s="20" t="s">
        <v>26</v>
      </c>
      <c r="T142" s="20" t="s">
        <v>140</v>
      </c>
      <c r="U142" s="22">
        <v>4.5</v>
      </c>
      <c r="V142" s="23">
        <v>0</v>
      </c>
      <c r="W142" s="24">
        <v>1</v>
      </c>
    </row>
    <row r="143" spans="1:23" ht="10.199999999999999">
      <c r="A143" s="54">
        <v>451340</v>
      </c>
      <c r="B143" s="26" t="s">
        <v>477</v>
      </c>
      <c r="C143" s="27" t="s">
        <v>26</v>
      </c>
      <c r="D143" s="26" t="s">
        <v>47</v>
      </c>
      <c r="E143" s="22">
        <v>6</v>
      </c>
      <c r="F143" s="28">
        <v>0</v>
      </c>
      <c r="G143" s="29">
        <v>0</v>
      </c>
      <c r="I143" s="26">
        <v>180135</v>
      </c>
      <c r="J143" s="26" t="s">
        <v>478</v>
      </c>
      <c r="K143" s="27" t="s">
        <v>26</v>
      </c>
      <c r="L143" s="26" t="s">
        <v>99</v>
      </c>
      <c r="M143" s="22">
        <v>5</v>
      </c>
      <c r="N143" s="28">
        <v>0</v>
      </c>
      <c r="O143" s="29">
        <v>1</v>
      </c>
      <c r="Q143" s="20">
        <v>465525</v>
      </c>
      <c r="R143" s="20" t="s">
        <v>479</v>
      </c>
      <c r="S143" s="20" t="s">
        <v>26</v>
      </c>
      <c r="T143" s="20" t="s">
        <v>136</v>
      </c>
      <c r="U143" s="22">
        <v>4.5</v>
      </c>
      <c r="V143" s="23">
        <v>0</v>
      </c>
      <c r="W143" s="24">
        <v>0</v>
      </c>
    </row>
    <row r="144" spans="1:23" ht="10.199999999999999">
      <c r="A144" s="54">
        <v>463936</v>
      </c>
      <c r="B144" s="26" t="s">
        <v>480</v>
      </c>
      <c r="C144" s="27" t="s">
        <v>26</v>
      </c>
      <c r="D144" s="26" t="s">
        <v>69</v>
      </c>
      <c r="E144" s="22">
        <v>6</v>
      </c>
      <c r="F144" s="28">
        <v>0</v>
      </c>
      <c r="G144" s="29">
        <v>0</v>
      </c>
      <c r="I144" s="26">
        <v>183656</v>
      </c>
      <c r="J144" s="26" t="s">
        <v>170</v>
      </c>
      <c r="K144" s="27" t="s">
        <v>26</v>
      </c>
      <c r="L144" s="26" t="s">
        <v>57</v>
      </c>
      <c r="M144" s="22">
        <v>5</v>
      </c>
      <c r="N144" s="28">
        <v>0</v>
      </c>
      <c r="O144" s="29">
        <v>0</v>
      </c>
      <c r="Q144" s="20">
        <v>470294</v>
      </c>
      <c r="R144" s="20" t="s">
        <v>481</v>
      </c>
      <c r="S144" s="20" t="s">
        <v>26</v>
      </c>
      <c r="T144" s="20" t="s">
        <v>136</v>
      </c>
      <c r="U144" s="22">
        <v>4.5</v>
      </c>
      <c r="V144" s="23">
        <v>0</v>
      </c>
      <c r="W144" s="24">
        <v>0</v>
      </c>
    </row>
    <row r="145" spans="1:23" ht="10.199999999999999">
      <c r="A145" s="54">
        <v>466525</v>
      </c>
      <c r="B145" s="26" t="s">
        <v>482</v>
      </c>
      <c r="C145" s="27" t="s">
        <v>26</v>
      </c>
      <c r="D145" s="26" t="s">
        <v>99</v>
      </c>
      <c r="E145" s="22">
        <v>6</v>
      </c>
      <c r="F145" s="28">
        <v>0</v>
      </c>
      <c r="G145" s="29">
        <v>13</v>
      </c>
      <c r="I145" s="26">
        <v>200089</v>
      </c>
      <c r="J145" s="26" t="s">
        <v>483</v>
      </c>
      <c r="K145" s="27" t="s">
        <v>26</v>
      </c>
      <c r="L145" s="26" t="s">
        <v>67</v>
      </c>
      <c r="M145" s="22">
        <v>5</v>
      </c>
      <c r="N145" s="28">
        <v>9</v>
      </c>
      <c r="O145" s="29">
        <v>9</v>
      </c>
      <c r="Q145" s="20">
        <v>491007</v>
      </c>
      <c r="R145" s="20" t="s">
        <v>484</v>
      </c>
      <c r="S145" s="20" t="s">
        <v>26</v>
      </c>
      <c r="T145" s="20" t="s">
        <v>69</v>
      </c>
      <c r="U145" s="22">
        <v>4.5</v>
      </c>
      <c r="V145" s="23">
        <v>0</v>
      </c>
      <c r="W145" s="24">
        <v>0</v>
      </c>
    </row>
    <row r="146" spans="1:23" ht="10.199999999999999">
      <c r="A146" s="54">
        <v>484420</v>
      </c>
      <c r="B146" s="26" t="s">
        <v>485</v>
      </c>
      <c r="C146" s="27" t="s">
        <v>26</v>
      </c>
      <c r="D146" s="26" t="s">
        <v>71</v>
      </c>
      <c r="E146" s="22">
        <v>6</v>
      </c>
      <c r="F146" s="28">
        <v>0</v>
      </c>
      <c r="G146" s="29">
        <v>2</v>
      </c>
      <c r="I146" s="26">
        <v>200617</v>
      </c>
      <c r="J146" s="26" t="s">
        <v>486</v>
      </c>
      <c r="K146" s="27" t="s">
        <v>26</v>
      </c>
      <c r="L146" s="26" t="s">
        <v>99</v>
      </c>
      <c r="M146" s="22">
        <v>5</v>
      </c>
      <c r="N146" s="28">
        <v>0</v>
      </c>
      <c r="O146" s="29">
        <v>0</v>
      </c>
      <c r="Q146" s="20">
        <v>491501</v>
      </c>
      <c r="R146" s="20" t="s">
        <v>487</v>
      </c>
      <c r="S146" s="20" t="s">
        <v>26</v>
      </c>
      <c r="T146" s="20" t="s">
        <v>51</v>
      </c>
      <c r="U146" s="22">
        <v>4.5</v>
      </c>
      <c r="V146" s="23">
        <v>0</v>
      </c>
      <c r="W146" s="24">
        <v>0</v>
      </c>
    </row>
    <row r="147" spans="1:23" ht="10.199999999999999">
      <c r="A147" s="54">
        <v>493105</v>
      </c>
      <c r="B147" s="26" t="s">
        <v>488</v>
      </c>
      <c r="C147" s="27" t="s">
        <v>26</v>
      </c>
      <c r="D147" s="26" t="s">
        <v>73</v>
      </c>
      <c r="E147" s="22">
        <v>6</v>
      </c>
      <c r="F147" s="28">
        <v>1</v>
      </c>
      <c r="G147" s="29">
        <v>1</v>
      </c>
      <c r="I147" s="26">
        <v>200785</v>
      </c>
      <c r="J147" s="26" t="s">
        <v>489</v>
      </c>
      <c r="K147" s="27" t="s">
        <v>26</v>
      </c>
      <c r="L147" s="26" t="s">
        <v>80</v>
      </c>
      <c r="M147" s="22">
        <v>5</v>
      </c>
      <c r="N147" s="28">
        <v>2</v>
      </c>
      <c r="O147" s="29">
        <v>2</v>
      </c>
      <c r="Q147" s="20">
        <v>492498</v>
      </c>
      <c r="R147" s="20" t="s">
        <v>490</v>
      </c>
      <c r="S147" s="20" t="s">
        <v>26</v>
      </c>
      <c r="T147" s="20" t="s">
        <v>144</v>
      </c>
      <c r="U147" s="22">
        <v>4.5</v>
      </c>
      <c r="V147" s="23">
        <v>0</v>
      </c>
      <c r="W147" s="24">
        <v>0</v>
      </c>
    </row>
    <row r="148" spans="1:23" ht="10.199999999999999">
      <c r="A148" s="54">
        <v>493250</v>
      </c>
      <c r="B148" s="26" t="s">
        <v>491</v>
      </c>
      <c r="C148" s="27" t="s">
        <v>26</v>
      </c>
      <c r="D148" s="26" t="s">
        <v>78</v>
      </c>
      <c r="E148" s="22">
        <v>6</v>
      </c>
      <c r="F148" s="28">
        <v>0</v>
      </c>
      <c r="G148" s="29">
        <v>0</v>
      </c>
      <c r="I148" s="26">
        <v>204561</v>
      </c>
      <c r="J148" s="26" t="s">
        <v>492</v>
      </c>
      <c r="K148" s="27" t="s">
        <v>26</v>
      </c>
      <c r="L148" s="26" t="s">
        <v>53</v>
      </c>
      <c r="M148" s="22">
        <v>5</v>
      </c>
      <c r="N148" s="28">
        <v>4</v>
      </c>
      <c r="O148" s="29">
        <v>5</v>
      </c>
      <c r="Q148" s="20">
        <v>499726</v>
      </c>
      <c r="R148" s="20" t="s">
        <v>493</v>
      </c>
      <c r="S148" s="20" t="s">
        <v>26</v>
      </c>
      <c r="T148" s="20" t="s">
        <v>65</v>
      </c>
      <c r="U148" s="22">
        <v>4.5</v>
      </c>
      <c r="V148" s="23">
        <v>0</v>
      </c>
      <c r="W148" s="24">
        <v>0</v>
      </c>
    </row>
    <row r="149" spans="1:23" ht="10.199999999999999">
      <c r="A149" s="54">
        <v>493362</v>
      </c>
      <c r="B149" s="26" t="s">
        <v>494</v>
      </c>
      <c r="C149" s="27" t="s">
        <v>26</v>
      </c>
      <c r="D149" s="26" t="s">
        <v>65</v>
      </c>
      <c r="E149" s="22">
        <v>6</v>
      </c>
      <c r="F149" s="28">
        <v>0</v>
      </c>
      <c r="G149" s="29">
        <v>0</v>
      </c>
      <c r="I149" s="26">
        <v>204580</v>
      </c>
      <c r="J149" s="26" t="s">
        <v>495</v>
      </c>
      <c r="K149" s="27" t="s">
        <v>26</v>
      </c>
      <c r="L149" s="26" t="s">
        <v>57</v>
      </c>
      <c r="M149" s="22">
        <v>5</v>
      </c>
      <c r="N149" s="28">
        <v>0</v>
      </c>
      <c r="O149" s="29">
        <v>9</v>
      </c>
      <c r="Q149" s="20">
        <v>519913</v>
      </c>
      <c r="R149" s="20" t="s">
        <v>496</v>
      </c>
      <c r="S149" s="20" t="s">
        <v>26</v>
      </c>
      <c r="T149" s="20" t="s">
        <v>78</v>
      </c>
      <c r="U149" s="22">
        <v>4.5</v>
      </c>
      <c r="V149" s="23">
        <v>0</v>
      </c>
      <c r="W149" s="24">
        <v>0</v>
      </c>
    </row>
    <row r="150" spans="1:23" ht="10.199999999999999">
      <c r="A150" s="54">
        <v>503139</v>
      </c>
      <c r="B150" s="26" t="s">
        <v>497</v>
      </c>
      <c r="C150" s="27" t="s">
        <v>26</v>
      </c>
      <c r="D150" s="26" t="s">
        <v>80</v>
      </c>
      <c r="E150" s="22">
        <v>6</v>
      </c>
      <c r="F150" s="28">
        <v>14</v>
      </c>
      <c r="G150" s="29">
        <v>14</v>
      </c>
      <c r="I150" s="26">
        <v>207189</v>
      </c>
      <c r="J150" s="26" t="s">
        <v>498</v>
      </c>
      <c r="K150" s="27" t="s">
        <v>26</v>
      </c>
      <c r="L150" s="26" t="s">
        <v>96</v>
      </c>
      <c r="M150" s="22">
        <v>5</v>
      </c>
      <c r="N150" s="28">
        <v>2</v>
      </c>
      <c r="O150" s="29">
        <v>2</v>
      </c>
      <c r="Q150" s="20">
        <v>524180</v>
      </c>
      <c r="R150" s="20" t="s">
        <v>499</v>
      </c>
      <c r="S150" s="20" t="s">
        <v>26</v>
      </c>
      <c r="T150" s="20" t="s">
        <v>140</v>
      </c>
      <c r="U150" s="22">
        <v>4.5</v>
      </c>
      <c r="V150" s="23">
        <v>0</v>
      </c>
      <c r="W150" s="24">
        <v>0</v>
      </c>
    </row>
    <row r="151" spans="1:23" ht="10.199999999999999">
      <c r="A151" s="54">
        <v>511499</v>
      </c>
      <c r="B151" s="26" t="s">
        <v>500</v>
      </c>
      <c r="C151" s="27" t="s">
        <v>26</v>
      </c>
      <c r="D151" s="26" t="s">
        <v>65</v>
      </c>
      <c r="E151" s="22">
        <v>6</v>
      </c>
      <c r="F151" s="28">
        <v>2</v>
      </c>
      <c r="G151" s="29">
        <v>4</v>
      </c>
      <c r="I151" s="26">
        <v>208481</v>
      </c>
      <c r="J151" s="26" t="s">
        <v>501</v>
      </c>
      <c r="K151" s="27" t="s">
        <v>26</v>
      </c>
      <c r="L151" s="26" t="s">
        <v>136</v>
      </c>
      <c r="M151" s="22">
        <v>5</v>
      </c>
      <c r="N151" s="28">
        <v>0</v>
      </c>
      <c r="O151" s="29">
        <v>0</v>
      </c>
      <c r="Q151" s="20">
        <v>553783</v>
      </c>
      <c r="R151" s="20" t="s">
        <v>502</v>
      </c>
      <c r="S151" s="20" t="s">
        <v>26</v>
      </c>
      <c r="T151" s="20" t="s">
        <v>136</v>
      </c>
      <c r="U151" s="22">
        <v>4.5</v>
      </c>
      <c r="V151" s="23">
        <v>0</v>
      </c>
      <c r="W151" s="24">
        <v>0</v>
      </c>
    </row>
    <row r="152" spans="1:23" ht="10.199999999999999">
      <c r="A152" s="54">
        <v>513418</v>
      </c>
      <c r="B152" s="26" t="s">
        <v>503</v>
      </c>
      <c r="C152" s="27" t="s">
        <v>26</v>
      </c>
      <c r="D152" s="26" t="s">
        <v>57</v>
      </c>
      <c r="E152" s="22">
        <v>6</v>
      </c>
      <c r="F152" s="28">
        <v>0</v>
      </c>
      <c r="G152" s="29">
        <v>3</v>
      </c>
      <c r="I152" s="26">
        <v>209400</v>
      </c>
      <c r="J152" s="26" t="s">
        <v>504</v>
      </c>
      <c r="K152" s="27" t="s">
        <v>26</v>
      </c>
      <c r="L152" s="26" t="s">
        <v>85</v>
      </c>
      <c r="M152" s="22">
        <v>5</v>
      </c>
      <c r="N152" s="28">
        <v>2</v>
      </c>
      <c r="O152" s="29">
        <v>5</v>
      </c>
      <c r="Q152" s="20">
        <v>556637</v>
      </c>
      <c r="R152" s="20" t="s">
        <v>505</v>
      </c>
      <c r="S152" s="20" t="s">
        <v>26</v>
      </c>
      <c r="T152" s="20" t="s">
        <v>47</v>
      </c>
      <c r="U152" s="22">
        <v>4.5</v>
      </c>
      <c r="V152" s="23">
        <v>0</v>
      </c>
      <c r="W152" s="24">
        <v>0</v>
      </c>
    </row>
    <row r="153" spans="1:23" ht="10.199999999999999">
      <c r="A153" s="54">
        <v>532529</v>
      </c>
      <c r="B153" s="26" t="s">
        <v>506</v>
      </c>
      <c r="C153" s="27" t="s">
        <v>26</v>
      </c>
      <c r="D153" s="26" t="s">
        <v>47</v>
      </c>
      <c r="E153" s="22">
        <v>6</v>
      </c>
      <c r="F153" s="28">
        <v>16</v>
      </c>
      <c r="G153" s="29">
        <v>16</v>
      </c>
      <c r="I153" s="26">
        <v>210462</v>
      </c>
      <c r="J153" s="26" t="s">
        <v>507</v>
      </c>
      <c r="K153" s="27" t="s">
        <v>26</v>
      </c>
      <c r="L153" s="26" t="s">
        <v>53</v>
      </c>
      <c r="M153" s="22">
        <v>5</v>
      </c>
      <c r="N153" s="28">
        <v>0</v>
      </c>
      <c r="O153" s="29">
        <v>2</v>
      </c>
      <c r="Q153" s="30">
        <v>571380</v>
      </c>
      <c r="R153" s="30" t="s">
        <v>508</v>
      </c>
      <c r="S153" s="30" t="s">
        <v>26</v>
      </c>
      <c r="T153" s="30" t="s">
        <v>73</v>
      </c>
      <c r="U153" s="31">
        <v>4.5</v>
      </c>
      <c r="V153" s="32">
        <v>0</v>
      </c>
      <c r="W153" s="36">
        <v>0</v>
      </c>
    </row>
    <row r="154" spans="1:23" ht="10.199999999999999">
      <c r="A154" s="54">
        <v>551226</v>
      </c>
      <c r="B154" s="26" t="s">
        <v>509</v>
      </c>
      <c r="C154" s="27" t="s">
        <v>26</v>
      </c>
      <c r="D154" s="26" t="s">
        <v>65</v>
      </c>
      <c r="E154" s="22">
        <v>6</v>
      </c>
      <c r="F154" s="28">
        <v>2</v>
      </c>
      <c r="G154" s="29">
        <v>3</v>
      </c>
      <c r="I154" s="26">
        <v>212314</v>
      </c>
      <c r="J154" s="26" t="s">
        <v>510</v>
      </c>
      <c r="K154" s="27" t="s">
        <v>26</v>
      </c>
      <c r="L154" s="26" t="s">
        <v>140</v>
      </c>
      <c r="M154" s="22">
        <v>5</v>
      </c>
      <c r="N154" s="28">
        <v>0</v>
      </c>
      <c r="O154" s="29">
        <v>5</v>
      </c>
      <c r="Q154" s="20">
        <v>576620</v>
      </c>
      <c r="R154" s="20" t="s">
        <v>511</v>
      </c>
      <c r="S154" s="20" t="s">
        <v>26</v>
      </c>
      <c r="T154" s="20" t="s">
        <v>78</v>
      </c>
      <c r="U154" s="22">
        <v>4.5</v>
      </c>
      <c r="V154" s="23">
        <v>0</v>
      </c>
      <c r="W154" s="24">
        <v>0</v>
      </c>
    </row>
    <row r="155" spans="1:23" ht="10.199999999999999">
      <c r="A155" s="54">
        <v>592031</v>
      </c>
      <c r="B155" s="26" t="s">
        <v>512</v>
      </c>
      <c r="C155" s="27" t="s">
        <v>26</v>
      </c>
      <c r="D155" s="26" t="s">
        <v>47</v>
      </c>
      <c r="E155" s="22">
        <v>6</v>
      </c>
      <c r="F155" s="28">
        <v>0</v>
      </c>
      <c r="G155" s="29">
        <v>0</v>
      </c>
      <c r="I155" s="26">
        <v>213292</v>
      </c>
      <c r="J155" s="26" t="s">
        <v>513</v>
      </c>
      <c r="K155" s="27" t="s">
        <v>26</v>
      </c>
      <c r="L155" s="26" t="s">
        <v>136</v>
      </c>
      <c r="M155" s="22">
        <v>5</v>
      </c>
      <c r="N155" s="28">
        <v>0</v>
      </c>
      <c r="O155" s="29">
        <v>0</v>
      </c>
      <c r="Q155" s="20">
        <v>577285</v>
      </c>
      <c r="R155" s="20" t="s">
        <v>514</v>
      </c>
      <c r="S155" s="20" t="s">
        <v>26</v>
      </c>
      <c r="T155" s="20" t="s">
        <v>73</v>
      </c>
      <c r="U155" s="22">
        <v>4.5</v>
      </c>
      <c r="V155" s="23">
        <v>2</v>
      </c>
      <c r="W155" s="24">
        <v>2</v>
      </c>
    </row>
    <row r="156" spans="1:23" ht="10.199999999999999">
      <c r="A156" s="54">
        <v>596777</v>
      </c>
      <c r="B156" s="26" t="s">
        <v>515</v>
      </c>
      <c r="C156" s="27" t="s">
        <v>26</v>
      </c>
      <c r="D156" s="26" t="s">
        <v>78</v>
      </c>
      <c r="E156" s="22">
        <v>6</v>
      </c>
      <c r="F156" s="28">
        <v>0</v>
      </c>
      <c r="G156" s="29">
        <v>0</v>
      </c>
      <c r="I156" s="26">
        <v>216055</v>
      </c>
      <c r="J156" s="26" t="s">
        <v>516</v>
      </c>
      <c r="K156" s="27" t="s">
        <v>26</v>
      </c>
      <c r="L156" s="26" t="s">
        <v>140</v>
      </c>
      <c r="M156" s="22">
        <v>5</v>
      </c>
      <c r="N156" s="28">
        <v>0</v>
      </c>
      <c r="O156" s="29">
        <v>0</v>
      </c>
      <c r="Q156" s="20">
        <v>590039</v>
      </c>
      <c r="R156" s="20" t="s">
        <v>517</v>
      </c>
      <c r="S156" s="20" t="s">
        <v>26</v>
      </c>
      <c r="T156" s="20" t="s">
        <v>59</v>
      </c>
      <c r="U156" s="22">
        <v>4.5</v>
      </c>
      <c r="V156" s="23">
        <v>0</v>
      </c>
      <c r="W156" s="24">
        <v>0</v>
      </c>
    </row>
    <row r="157" spans="1:23" ht="10.199999999999999">
      <c r="A157" s="54">
        <v>611665</v>
      </c>
      <c r="B157" s="26" t="s">
        <v>518</v>
      </c>
      <c r="C157" s="27" t="s">
        <v>26</v>
      </c>
      <c r="D157" s="26" t="s">
        <v>67</v>
      </c>
      <c r="E157" s="22">
        <v>6</v>
      </c>
      <c r="F157" s="28">
        <v>1</v>
      </c>
      <c r="G157" s="29">
        <v>1</v>
      </c>
      <c r="I157" s="37">
        <v>218543</v>
      </c>
      <c r="J157" s="37" t="s">
        <v>519</v>
      </c>
      <c r="K157" s="38" t="s">
        <v>26</v>
      </c>
      <c r="L157" s="37" t="s">
        <v>140</v>
      </c>
      <c r="M157" s="31">
        <v>5</v>
      </c>
      <c r="N157" s="39">
        <v>0</v>
      </c>
      <c r="O157" s="40">
        <v>0</v>
      </c>
      <c r="Q157" s="20">
        <v>592740</v>
      </c>
      <c r="R157" s="20" t="s">
        <v>520</v>
      </c>
      <c r="S157" s="20" t="s">
        <v>26</v>
      </c>
      <c r="T157" s="20" t="s">
        <v>99</v>
      </c>
      <c r="U157" s="22">
        <v>4.5</v>
      </c>
      <c r="V157" s="23">
        <v>0</v>
      </c>
      <c r="W157" s="24">
        <v>0</v>
      </c>
    </row>
    <row r="158" spans="1:23" ht="10.199999999999999">
      <c r="A158" s="54">
        <v>611922</v>
      </c>
      <c r="B158" s="26" t="s">
        <v>521</v>
      </c>
      <c r="C158" s="27" t="s">
        <v>26</v>
      </c>
      <c r="D158" s="26" t="s">
        <v>51</v>
      </c>
      <c r="E158" s="22">
        <v>6</v>
      </c>
      <c r="F158" s="28">
        <v>3</v>
      </c>
      <c r="G158" s="29">
        <v>3</v>
      </c>
      <c r="I158" s="26">
        <v>221399</v>
      </c>
      <c r="J158" s="26" t="s">
        <v>522</v>
      </c>
      <c r="K158" s="27" t="s">
        <v>26</v>
      </c>
      <c r="L158" s="26" t="s">
        <v>99</v>
      </c>
      <c r="M158" s="22">
        <v>5</v>
      </c>
      <c r="N158" s="28">
        <v>0</v>
      </c>
      <c r="O158" s="29">
        <v>0</v>
      </c>
      <c r="Q158" s="20">
        <v>597320</v>
      </c>
      <c r="R158" s="20" t="s">
        <v>523</v>
      </c>
      <c r="S158" s="20" t="s">
        <v>26</v>
      </c>
      <c r="T158" s="20" t="s">
        <v>47</v>
      </c>
      <c r="U158" s="22">
        <v>4.5</v>
      </c>
      <c r="V158" s="23">
        <v>0</v>
      </c>
      <c r="W158" s="24">
        <v>0</v>
      </c>
    </row>
    <row r="159" spans="1:23" ht="10.199999999999999">
      <c r="A159" s="54">
        <v>614071</v>
      </c>
      <c r="B159" s="26" t="s">
        <v>524</v>
      </c>
      <c r="C159" s="27" t="s">
        <v>26</v>
      </c>
      <c r="D159" s="26" t="s">
        <v>73</v>
      </c>
      <c r="E159" s="22">
        <v>6</v>
      </c>
      <c r="F159" s="28">
        <v>0</v>
      </c>
      <c r="G159" s="29">
        <v>0</v>
      </c>
      <c r="I159" s="26">
        <v>226944</v>
      </c>
      <c r="J159" s="26" t="s">
        <v>525</v>
      </c>
      <c r="K159" s="27" t="s">
        <v>26</v>
      </c>
      <c r="L159" s="26" t="s">
        <v>73</v>
      </c>
      <c r="M159" s="22">
        <v>5</v>
      </c>
      <c r="N159" s="28">
        <v>2</v>
      </c>
      <c r="O159" s="29">
        <v>2</v>
      </c>
      <c r="Q159" s="30">
        <v>611695</v>
      </c>
      <c r="R159" s="30" t="s">
        <v>526</v>
      </c>
      <c r="S159" s="30" t="s">
        <v>26</v>
      </c>
      <c r="T159" s="30" t="s">
        <v>47</v>
      </c>
      <c r="U159" s="31">
        <v>4.5</v>
      </c>
      <c r="V159" s="32">
        <v>1</v>
      </c>
      <c r="W159" s="36">
        <v>1</v>
      </c>
    </row>
    <row r="160" spans="1:23" ht="10.199999999999999">
      <c r="A160" s="54">
        <v>60307</v>
      </c>
      <c r="B160" s="26" t="s">
        <v>527</v>
      </c>
      <c r="C160" s="27" t="s">
        <v>26</v>
      </c>
      <c r="D160" s="26" t="s">
        <v>47</v>
      </c>
      <c r="E160" s="22">
        <v>5.5</v>
      </c>
      <c r="F160" s="28">
        <v>2</v>
      </c>
      <c r="G160" s="29">
        <v>2</v>
      </c>
      <c r="I160" s="26">
        <v>229164</v>
      </c>
      <c r="J160" s="26" t="s">
        <v>528</v>
      </c>
      <c r="K160" s="27" t="s">
        <v>26</v>
      </c>
      <c r="L160" s="26" t="s">
        <v>140</v>
      </c>
      <c r="M160" s="22">
        <v>5</v>
      </c>
      <c r="N160" s="28">
        <v>0</v>
      </c>
      <c r="O160" s="29">
        <v>0</v>
      </c>
      <c r="Q160" s="20">
        <v>611917</v>
      </c>
      <c r="R160" s="20" t="s">
        <v>529</v>
      </c>
      <c r="S160" s="20" t="s">
        <v>26</v>
      </c>
      <c r="T160" s="20" t="s">
        <v>65</v>
      </c>
      <c r="U160" s="22">
        <v>4.5</v>
      </c>
      <c r="V160" s="23">
        <v>0</v>
      </c>
      <c r="W160" s="24">
        <v>0</v>
      </c>
    </row>
    <row r="161" spans="1:23" ht="10.199999999999999">
      <c r="A161" s="54">
        <v>84450</v>
      </c>
      <c r="B161" s="26" t="s">
        <v>530</v>
      </c>
      <c r="C161" s="27" t="s">
        <v>26</v>
      </c>
      <c r="D161" s="26" t="s">
        <v>71</v>
      </c>
      <c r="E161" s="22">
        <v>5.5</v>
      </c>
      <c r="F161" s="28">
        <v>0</v>
      </c>
      <c r="G161" s="29">
        <v>9</v>
      </c>
      <c r="I161" s="26">
        <v>232112</v>
      </c>
      <c r="J161" s="26" t="s">
        <v>531</v>
      </c>
      <c r="K161" s="27" t="s">
        <v>26</v>
      </c>
      <c r="L161" s="26" t="s">
        <v>78</v>
      </c>
      <c r="M161" s="22">
        <v>5</v>
      </c>
      <c r="N161" s="28">
        <v>0</v>
      </c>
      <c r="O161" s="29">
        <v>0</v>
      </c>
      <c r="Q161" s="30">
        <v>616288</v>
      </c>
      <c r="R161" s="30" t="s">
        <v>532</v>
      </c>
      <c r="S161" s="30" t="s">
        <v>26</v>
      </c>
      <c r="T161" s="30" t="s">
        <v>59</v>
      </c>
      <c r="U161" s="31">
        <v>4.5</v>
      </c>
      <c r="V161" s="32">
        <v>1</v>
      </c>
      <c r="W161" s="36">
        <v>1</v>
      </c>
    </row>
    <row r="162" spans="1:23" ht="10.199999999999999">
      <c r="A162" s="54">
        <v>91651</v>
      </c>
      <c r="B162" s="26" t="s">
        <v>533</v>
      </c>
      <c r="C162" s="27" t="s">
        <v>26</v>
      </c>
      <c r="D162" s="26" t="s">
        <v>59</v>
      </c>
      <c r="E162" s="22">
        <v>5.5</v>
      </c>
      <c r="F162" s="28">
        <v>2</v>
      </c>
      <c r="G162" s="29">
        <v>2</v>
      </c>
      <c r="I162" s="26">
        <v>232457</v>
      </c>
      <c r="J162" s="26" t="s">
        <v>534</v>
      </c>
      <c r="K162" s="27" t="s">
        <v>26</v>
      </c>
      <c r="L162" s="26" t="s">
        <v>140</v>
      </c>
      <c r="M162" s="22">
        <v>5</v>
      </c>
      <c r="N162" s="28">
        <v>0</v>
      </c>
      <c r="O162" s="29">
        <v>0</v>
      </c>
      <c r="Q162" s="20">
        <v>629397</v>
      </c>
      <c r="R162" s="20" t="s">
        <v>535</v>
      </c>
      <c r="S162" s="20" t="s">
        <v>26</v>
      </c>
      <c r="T162" s="20" t="s">
        <v>144</v>
      </c>
      <c r="U162" s="22">
        <v>4.5</v>
      </c>
      <c r="V162" s="23">
        <v>0</v>
      </c>
      <c r="W162" s="24">
        <v>0</v>
      </c>
    </row>
    <row r="163" spans="1:23" ht="10.199999999999999">
      <c r="A163" s="54">
        <v>122806</v>
      </c>
      <c r="B163" s="26" t="s">
        <v>536</v>
      </c>
      <c r="C163" s="27" t="s">
        <v>26</v>
      </c>
      <c r="D163" s="26" t="s">
        <v>73</v>
      </c>
      <c r="E163" s="22">
        <v>5.5</v>
      </c>
      <c r="F163" s="28">
        <v>1</v>
      </c>
      <c r="G163" s="29">
        <v>1</v>
      </c>
      <c r="I163" s="26">
        <v>232653</v>
      </c>
      <c r="J163" s="26" t="s">
        <v>537</v>
      </c>
      <c r="K163" s="27" t="s">
        <v>26</v>
      </c>
      <c r="L163" s="26" t="s">
        <v>67</v>
      </c>
      <c r="M163" s="22">
        <v>5</v>
      </c>
      <c r="N163" s="28">
        <v>1</v>
      </c>
      <c r="O163" s="29">
        <v>1</v>
      </c>
      <c r="Q163" s="20">
        <v>645618</v>
      </c>
      <c r="R163" s="20" t="s">
        <v>538</v>
      </c>
      <c r="S163" s="20" t="s">
        <v>26</v>
      </c>
      <c r="T163" s="20" t="s">
        <v>73</v>
      </c>
      <c r="U163" s="22">
        <v>4.5</v>
      </c>
      <c r="V163" s="23">
        <v>0</v>
      </c>
      <c r="W163" s="24">
        <v>0</v>
      </c>
    </row>
    <row r="164" spans="1:23" ht="10.199999999999999">
      <c r="A164" s="54">
        <v>153133</v>
      </c>
      <c r="B164" s="26" t="s">
        <v>539</v>
      </c>
      <c r="C164" s="27" t="s">
        <v>26</v>
      </c>
      <c r="D164" s="26" t="s">
        <v>96</v>
      </c>
      <c r="E164" s="22">
        <v>5.5</v>
      </c>
      <c r="F164" s="28">
        <v>2</v>
      </c>
      <c r="G164" s="29">
        <v>2</v>
      </c>
      <c r="I164" s="26">
        <v>232905</v>
      </c>
      <c r="J164" s="26" t="s">
        <v>540</v>
      </c>
      <c r="K164" s="27" t="s">
        <v>26</v>
      </c>
      <c r="L164" s="26" t="s">
        <v>136</v>
      </c>
      <c r="M164" s="22">
        <v>5</v>
      </c>
      <c r="N164" s="28">
        <v>6</v>
      </c>
      <c r="O164" s="29">
        <v>6</v>
      </c>
      <c r="Q164" s="20">
        <v>672492</v>
      </c>
      <c r="R164" s="20" t="s">
        <v>541</v>
      </c>
      <c r="S164" s="20" t="s">
        <v>26</v>
      </c>
      <c r="T164" s="20" t="s">
        <v>85</v>
      </c>
      <c r="U164" s="22">
        <v>4.5</v>
      </c>
      <c r="V164" s="23">
        <v>0</v>
      </c>
      <c r="W164" s="24">
        <v>0</v>
      </c>
    </row>
    <row r="165" spans="1:23" ht="10.199999999999999">
      <c r="A165" s="54">
        <v>180974</v>
      </c>
      <c r="B165" s="26" t="s">
        <v>542</v>
      </c>
      <c r="C165" s="27" t="s">
        <v>26</v>
      </c>
      <c r="D165" s="26" t="s">
        <v>67</v>
      </c>
      <c r="E165" s="22">
        <v>5.5</v>
      </c>
      <c r="F165" s="28">
        <v>0</v>
      </c>
      <c r="G165" s="29">
        <v>0</v>
      </c>
      <c r="I165" s="26">
        <v>241117</v>
      </c>
      <c r="J165" s="26" t="s">
        <v>543</v>
      </c>
      <c r="K165" s="27" t="s">
        <v>26</v>
      </c>
      <c r="L165" s="26" t="s">
        <v>140</v>
      </c>
      <c r="M165" s="22">
        <v>5</v>
      </c>
      <c r="N165" s="28">
        <v>0</v>
      </c>
      <c r="O165" s="29">
        <v>0</v>
      </c>
      <c r="Q165" s="20">
        <v>684268</v>
      </c>
      <c r="R165" s="20" t="s">
        <v>544</v>
      </c>
      <c r="S165" s="20" t="s">
        <v>26</v>
      </c>
      <c r="T165" s="20" t="s">
        <v>144</v>
      </c>
      <c r="U165" s="22">
        <v>4.5</v>
      </c>
      <c r="V165" s="23">
        <v>0</v>
      </c>
      <c r="W165" s="24">
        <v>0</v>
      </c>
    </row>
    <row r="166" spans="1:23" ht="10.199999999999999">
      <c r="A166" s="54">
        <v>184341</v>
      </c>
      <c r="B166" s="26" t="s">
        <v>545</v>
      </c>
      <c r="C166" s="27" t="s">
        <v>26</v>
      </c>
      <c r="D166" s="26" t="s">
        <v>78</v>
      </c>
      <c r="E166" s="22">
        <v>5.5</v>
      </c>
      <c r="F166" s="28">
        <v>0</v>
      </c>
      <c r="G166" s="29">
        <v>0</v>
      </c>
      <c r="I166" s="26">
        <v>244858</v>
      </c>
      <c r="J166" s="26" t="s">
        <v>546</v>
      </c>
      <c r="K166" s="27" t="s">
        <v>26</v>
      </c>
      <c r="L166" s="26" t="s">
        <v>57</v>
      </c>
      <c r="M166" s="22">
        <v>5</v>
      </c>
      <c r="N166" s="28">
        <v>0</v>
      </c>
      <c r="O166" s="29">
        <v>0</v>
      </c>
      <c r="Q166" s="30">
        <v>696104</v>
      </c>
      <c r="R166" s="30" t="s">
        <v>547</v>
      </c>
      <c r="S166" s="30" t="s">
        <v>26</v>
      </c>
      <c r="T166" s="30" t="s">
        <v>71</v>
      </c>
      <c r="U166" s="31">
        <v>4.5</v>
      </c>
      <c r="V166" s="32">
        <v>0</v>
      </c>
      <c r="W166" s="36">
        <v>0</v>
      </c>
    </row>
    <row r="167" spans="1:23" ht="10.199999999999999">
      <c r="A167" s="54">
        <v>196100</v>
      </c>
      <c r="B167" s="26" t="s">
        <v>548</v>
      </c>
      <c r="C167" s="27" t="s">
        <v>26</v>
      </c>
      <c r="D167" s="26" t="s">
        <v>144</v>
      </c>
      <c r="E167" s="22">
        <v>5.5</v>
      </c>
      <c r="F167" s="28">
        <v>1</v>
      </c>
      <c r="G167" s="29">
        <v>2</v>
      </c>
      <c r="I167" s="26">
        <v>248056</v>
      </c>
      <c r="J167" s="26" t="s">
        <v>549</v>
      </c>
      <c r="K167" s="27" t="s">
        <v>26</v>
      </c>
      <c r="L167" s="26" t="s">
        <v>99</v>
      </c>
      <c r="M167" s="22">
        <v>5</v>
      </c>
      <c r="N167" s="28">
        <v>0</v>
      </c>
      <c r="O167" s="29">
        <v>0</v>
      </c>
      <c r="Q167" s="20">
        <v>223094</v>
      </c>
      <c r="R167" s="20" t="s">
        <v>550</v>
      </c>
      <c r="S167" s="20" t="s">
        <v>28</v>
      </c>
      <c r="T167" s="20" t="s">
        <v>59</v>
      </c>
      <c r="U167" s="22">
        <v>15.5</v>
      </c>
      <c r="V167" s="23">
        <v>15</v>
      </c>
      <c r="W167" s="24">
        <v>15</v>
      </c>
    </row>
    <row r="168" spans="1:23" ht="10.199999999999999">
      <c r="A168" s="54">
        <v>199598</v>
      </c>
      <c r="B168" s="26" t="s">
        <v>551</v>
      </c>
      <c r="C168" s="27" t="s">
        <v>26</v>
      </c>
      <c r="D168" s="26" t="s">
        <v>99</v>
      </c>
      <c r="E168" s="22">
        <v>5.5</v>
      </c>
      <c r="F168" s="28">
        <v>0</v>
      </c>
      <c r="G168" s="29">
        <v>5</v>
      </c>
      <c r="I168" s="26">
        <v>250199</v>
      </c>
      <c r="J168" s="26" t="s">
        <v>552</v>
      </c>
      <c r="K168" s="27" t="s">
        <v>26</v>
      </c>
      <c r="L168" s="26" t="s">
        <v>53</v>
      </c>
      <c r="M168" s="22">
        <v>5</v>
      </c>
      <c r="N168" s="28">
        <v>1</v>
      </c>
      <c r="O168" s="29">
        <v>1</v>
      </c>
      <c r="Q168" s="20">
        <v>219168</v>
      </c>
      <c r="R168" s="20" t="s">
        <v>553</v>
      </c>
      <c r="S168" s="20" t="s">
        <v>28</v>
      </c>
      <c r="T168" s="20" t="s">
        <v>51</v>
      </c>
      <c r="U168" s="22">
        <v>9</v>
      </c>
      <c r="V168" s="23">
        <v>10</v>
      </c>
      <c r="W168" s="24">
        <v>10</v>
      </c>
    </row>
    <row r="169" spans="1:23" ht="10.199999999999999">
      <c r="A169" s="54">
        <v>200641</v>
      </c>
      <c r="B169" s="26" t="s">
        <v>554</v>
      </c>
      <c r="C169" s="27" t="s">
        <v>26</v>
      </c>
      <c r="D169" s="26" t="s">
        <v>44</v>
      </c>
      <c r="E169" s="22">
        <v>5.5</v>
      </c>
      <c r="F169" s="28">
        <v>0</v>
      </c>
      <c r="G169" s="29">
        <v>0</v>
      </c>
      <c r="I169" s="26">
        <v>428580</v>
      </c>
      <c r="J169" s="26" t="s">
        <v>555</v>
      </c>
      <c r="K169" s="27" t="s">
        <v>26</v>
      </c>
      <c r="L169" s="26" t="s">
        <v>144</v>
      </c>
      <c r="M169" s="22">
        <v>5</v>
      </c>
      <c r="N169" s="28">
        <v>0</v>
      </c>
      <c r="O169" s="29">
        <v>2</v>
      </c>
      <c r="Q169" s="20">
        <v>178301</v>
      </c>
      <c r="R169" s="20" t="s">
        <v>556</v>
      </c>
      <c r="S169" s="20" t="s">
        <v>28</v>
      </c>
      <c r="T169" s="20" t="s">
        <v>73</v>
      </c>
      <c r="U169" s="22">
        <v>8</v>
      </c>
      <c r="V169" s="23">
        <v>0</v>
      </c>
      <c r="W169" s="24">
        <v>0</v>
      </c>
    </row>
    <row r="170" spans="1:23" ht="10.199999999999999">
      <c r="A170" s="54">
        <v>202993</v>
      </c>
      <c r="B170" s="26" t="s">
        <v>557</v>
      </c>
      <c r="C170" s="27" t="s">
        <v>26</v>
      </c>
      <c r="D170" s="26" t="s">
        <v>65</v>
      </c>
      <c r="E170" s="22">
        <v>5.5</v>
      </c>
      <c r="F170" s="28">
        <v>2</v>
      </c>
      <c r="G170" s="29">
        <v>3</v>
      </c>
      <c r="I170" s="26">
        <v>438464</v>
      </c>
      <c r="J170" s="26" t="s">
        <v>558</v>
      </c>
      <c r="K170" s="27" t="s">
        <v>26</v>
      </c>
      <c r="L170" s="26" t="s">
        <v>85</v>
      </c>
      <c r="M170" s="22">
        <v>5</v>
      </c>
      <c r="N170" s="28">
        <v>0</v>
      </c>
      <c r="O170" s="29">
        <v>0</v>
      </c>
      <c r="Q170" s="20">
        <v>502500</v>
      </c>
      <c r="R170" s="20" t="s">
        <v>559</v>
      </c>
      <c r="S170" s="20" t="s">
        <v>28</v>
      </c>
      <c r="T170" s="20" t="s">
        <v>57</v>
      </c>
      <c r="U170" s="22">
        <v>8</v>
      </c>
      <c r="V170" s="23">
        <v>0</v>
      </c>
      <c r="W170" s="24">
        <v>0</v>
      </c>
    </row>
    <row r="171" spans="1:23" ht="10.199999999999999">
      <c r="A171" s="54">
        <v>206915</v>
      </c>
      <c r="B171" s="26" t="s">
        <v>560</v>
      </c>
      <c r="C171" s="27" t="s">
        <v>26</v>
      </c>
      <c r="D171" s="26" t="s">
        <v>51</v>
      </c>
      <c r="E171" s="22">
        <v>5.5</v>
      </c>
      <c r="F171" s="28">
        <v>0</v>
      </c>
      <c r="G171" s="29">
        <v>0</v>
      </c>
      <c r="I171" s="26">
        <v>439668</v>
      </c>
      <c r="J171" s="26" t="s">
        <v>561</v>
      </c>
      <c r="K171" s="27" t="s">
        <v>26</v>
      </c>
      <c r="L171" s="26" t="s">
        <v>144</v>
      </c>
      <c r="M171" s="22">
        <v>5</v>
      </c>
      <c r="N171" s="28">
        <v>0</v>
      </c>
      <c r="O171" s="29">
        <v>0</v>
      </c>
      <c r="Q171" s="20">
        <v>219847</v>
      </c>
      <c r="R171" s="20" t="s">
        <v>562</v>
      </c>
      <c r="S171" s="20" t="s">
        <v>28</v>
      </c>
      <c r="T171" s="20" t="s">
        <v>44</v>
      </c>
      <c r="U171" s="22">
        <v>7.5</v>
      </c>
      <c r="V171" s="23">
        <v>0</v>
      </c>
      <c r="W171" s="24">
        <v>6</v>
      </c>
    </row>
    <row r="172" spans="1:23" ht="10.199999999999999">
      <c r="A172" s="54">
        <v>207283</v>
      </c>
      <c r="B172" s="26" t="s">
        <v>563</v>
      </c>
      <c r="C172" s="27" t="s">
        <v>26</v>
      </c>
      <c r="D172" s="26" t="s">
        <v>57</v>
      </c>
      <c r="E172" s="22">
        <v>5.5</v>
      </c>
      <c r="F172" s="28">
        <v>0</v>
      </c>
      <c r="G172" s="29">
        <v>6</v>
      </c>
      <c r="I172" s="26">
        <v>445028</v>
      </c>
      <c r="J172" s="26" t="s">
        <v>564</v>
      </c>
      <c r="K172" s="27" t="s">
        <v>26</v>
      </c>
      <c r="L172" s="26" t="s">
        <v>136</v>
      </c>
      <c r="M172" s="22">
        <v>5</v>
      </c>
      <c r="N172" s="28">
        <v>1</v>
      </c>
      <c r="O172" s="29">
        <v>1</v>
      </c>
      <c r="Q172" s="20">
        <v>224117</v>
      </c>
      <c r="R172" s="20" t="s">
        <v>565</v>
      </c>
      <c r="S172" s="20" t="s">
        <v>28</v>
      </c>
      <c r="T172" s="20" t="s">
        <v>44</v>
      </c>
      <c r="U172" s="22">
        <v>7.5</v>
      </c>
      <c r="V172" s="23">
        <v>0</v>
      </c>
      <c r="W172" s="24">
        <v>0</v>
      </c>
    </row>
    <row r="173" spans="1:23" ht="10.199999999999999">
      <c r="A173" s="54">
        <v>209289</v>
      </c>
      <c r="B173" s="26" t="s">
        <v>566</v>
      </c>
      <c r="C173" s="27" t="s">
        <v>26</v>
      </c>
      <c r="D173" s="26" t="s">
        <v>96</v>
      </c>
      <c r="E173" s="22">
        <v>5.5</v>
      </c>
      <c r="F173" s="28">
        <v>0</v>
      </c>
      <c r="G173" s="29">
        <v>0</v>
      </c>
      <c r="I173" s="26">
        <v>449871</v>
      </c>
      <c r="J173" s="26" t="s">
        <v>567</v>
      </c>
      <c r="K173" s="27" t="s">
        <v>26</v>
      </c>
      <c r="L173" s="26" t="s">
        <v>73</v>
      </c>
      <c r="M173" s="22">
        <v>5</v>
      </c>
      <c r="N173" s="28">
        <v>0</v>
      </c>
      <c r="O173" s="29">
        <v>0</v>
      </c>
      <c r="Q173" s="20">
        <v>475168</v>
      </c>
      <c r="R173" s="20" t="s">
        <v>568</v>
      </c>
      <c r="S173" s="20" t="s">
        <v>28</v>
      </c>
      <c r="T173" s="20" t="s">
        <v>69</v>
      </c>
      <c r="U173" s="22">
        <v>7.5</v>
      </c>
      <c r="V173" s="23">
        <v>11</v>
      </c>
      <c r="W173" s="24">
        <v>11</v>
      </c>
    </row>
    <row r="174" spans="1:23" ht="10.199999999999999">
      <c r="A174" s="54">
        <v>215711</v>
      </c>
      <c r="B174" s="26" t="s">
        <v>569</v>
      </c>
      <c r="C174" s="27" t="s">
        <v>26</v>
      </c>
      <c r="D174" s="26" t="s">
        <v>73</v>
      </c>
      <c r="E174" s="22">
        <v>5.5</v>
      </c>
      <c r="F174" s="28">
        <v>0</v>
      </c>
      <c r="G174" s="29">
        <v>0</v>
      </c>
      <c r="I174" s="26">
        <v>450542</v>
      </c>
      <c r="J174" s="26" t="s">
        <v>570</v>
      </c>
      <c r="K174" s="27" t="s">
        <v>26</v>
      </c>
      <c r="L174" s="26" t="s">
        <v>85</v>
      </c>
      <c r="M174" s="22">
        <v>5</v>
      </c>
      <c r="N174" s="28">
        <v>0</v>
      </c>
      <c r="O174" s="29">
        <v>0</v>
      </c>
      <c r="Q174" s="20">
        <v>510663</v>
      </c>
      <c r="R174" s="20" t="s">
        <v>571</v>
      </c>
      <c r="S174" s="20" t="s">
        <v>28</v>
      </c>
      <c r="T174" s="20" t="s">
        <v>51</v>
      </c>
      <c r="U174" s="22">
        <v>7.5</v>
      </c>
      <c r="V174" s="23">
        <v>0</v>
      </c>
      <c r="W174" s="24">
        <v>0</v>
      </c>
    </row>
    <row r="175" spans="1:23" ht="10.199999999999999">
      <c r="A175" s="54">
        <v>219249</v>
      </c>
      <c r="B175" s="26" t="s">
        <v>572</v>
      </c>
      <c r="C175" s="27" t="s">
        <v>26</v>
      </c>
      <c r="D175" s="26" t="s">
        <v>47</v>
      </c>
      <c r="E175" s="22">
        <v>5.5</v>
      </c>
      <c r="F175" s="28">
        <v>0</v>
      </c>
      <c r="G175" s="29">
        <v>0</v>
      </c>
      <c r="I175" s="26">
        <v>461199</v>
      </c>
      <c r="J175" s="26" t="s">
        <v>573</v>
      </c>
      <c r="K175" s="27" t="s">
        <v>26</v>
      </c>
      <c r="L175" s="26" t="s">
        <v>71</v>
      </c>
      <c r="M175" s="22">
        <v>5</v>
      </c>
      <c r="N175" s="28">
        <v>0</v>
      </c>
      <c r="O175" s="29">
        <v>0</v>
      </c>
      <c r="Q175" s="20">
        <v>438234</v>
      </c>
      <c r="R175" s="20" t="s">
        <v>574</v>
      </c>
      <c r="S175" s="20" t="s">
        <v>28</v>
      </c>
      <c r="T175" s="20" t="s">
        <v>65</v>
      </c>
      <c r="U175" s="22">
        <v>7</v>
      </c>
      <c r="V175" s="23">
        <v>2</v>
      </c>
      <c r="W175" s="24">
        <v>2</v>
      </c>
    </row>
    <row r="176" spans="1:23" ht="10.199999999999999">
      <c r="A176" s="54">
        <v>223541</v>
      </c>
      <c r="B176" s="26" t="s">
        <v>575</v>
      </c>
      <c r="C176" s="27" t="s">
        <v>26</v>
      </c>
      <c r="D176" s="26" t="s">
        <v>51</v>
      </c>
      <c r="E176" s="22">
        <v>5.5</v>
      </c>
      <c r="F176" s="28">
        <v>0</v>
      </c>
      <c r="G176" s="29">
        <v>0</v>
      </c>
      <c r="I176" s="26">
        <v>462635</v>
      </c>
      <c r="J176" s="26" t="s">
        <v>576</v>
      </c>
      <c r="K176" s="27" t="s">
        <v>26</v>
      </c>
      <c r="L176" s="26" t="s">
        <v>136</v>
      </c>
      <c r="M176" s="22">
        <v>5</v>
      </c>
      <c r="N176" s="28">
        <v>0</v>
      </c>
      <c r="O176" s="29">
        <v>0</v>
      </c>
      <c r="Q176" s="20">
        <v>485711</v>
      </c>
      <c r="R176" s="20" t="s">
        <v>577</v>
      </c>
      <c r="S176" s="20" t="s">
        <v>28</v>
      </c>
      <c r="T176" s="20" t="s">
        <v>78</v>
      </c>
      <c r="U176" s="22">
        <v>7</v>
      </c>
      <c r="V176" s="23">
        <v>0</v>
      </c>
      <c r="W176" s="24">
        <v>1</v>
      </c>
    </row>
    <row r="177" spans="1:23" ht="10.199999999999999">
      <c r="A177" s="54">
        <v>226965</v>
      </c>
      <c r="B177" s="26" t="s">
        <v>578</v>
      </c>
      <c r="C177" s="27" t="s">
        <v>26</v>
      </c>
      <c r="D177" s="26" t="s">
        <v>144</v>
      </c>
      <c r="E177" s="22">
        <v>5.5</v>
      </c>
      <c r="F177" s="28">
        <v>1</v>
      </c>
      <c r="G177" s="29">
        <v>2</v>
      </c>
      <c r="I177" s="26">
        <v>463210</v>
      </c>
      <c r="J177" s="26" t="s">
        <v>579</v>
      </c>
      <c r="K177" s="27" t="s">
        <v>26</v>
      </c>
      <c r="L177" s="26" t="s">
        <v>96</v>
      </c>
      <c r="M177" s="22">
        <v>5</v>
      </c>
      <c r="N177" s="28">
        <v>1</v>
      </c>
      <c r="O177" s="29">
        <v>1</v>
      </c>
      <c r="Q177" s="20">
        <v>231747</v>
      </c>
      <c r="R177" s="20" t="s">
        <v>580</v>
      </c>
      <c r="S177" s="20" t="s">
        <v>28</v>
      </c>
      <c r="T177" s="20" t="s">
        <v>85</v>
      </c>
      <c r="U177" s="22">
        <v>6.5</v>
      </c>
      <c r="V177" s="23">
        <v>0</v>
      </c>
      <c r="W177" s="24">
        <v>2</v>
      </c>
    </row>
    <row r="178" spans="1:23" ht="10.199999999999999">
      <c r="A178" s="54">
        <v>232787</v>
      </c>
      <c r="B178" s="26" t="s">
        <v>581</v>
      </c>
      <c r="C178" s="27" t="s">
        <v>26</v>
      </c>
      <c r="D178" s="26" t="s">
        <v>65</v>
      </c>
      <c r="E178" s="22">
        <v>5.5</v>
      </c>
      <c r="F178" s="28">
        <v>0</v>
      </c>
      <c r="G178" s="29">
        <v>0</v>
      </c>
      <c r="I178" s="26">
        <v>469247</v>
      </c>
      <c r="J178" s="26" t="s">
        <v>582</v>
      </c>
      <c r="K178" s="27" t="s">
        <v>26</v>
      </c>
      <c r="L178" s="26" t="s">
        <v>73</v>
      </c>
      <c r="M178" s="22">
        <v>5</v>
      </c>
      <c r="N178" s="28">
        <v>0</v>
      </c>
      <c r="O178" s="29">
        <v>0</v>
      </c>
      <c r="Q178" s="20">
        <v>517052</v>
      </c>
      <c r="R178" s="20" t="s">
        <v>583</v>
      </c>
      <c r="S178" s="20" t="s">
        <v>28</v>
      </c>
      <c r="T178" s="20" t="s">
        <v>73</v>
      </c>
      <c r="U178" s="22">
        <v>6.5</v>
      </c>
      <c r="V178" s="23">
        <v>0</v>
      </c>
      <c r="W178" s="24">
        <v>0</v>
      </c>
    </row>
    <row r="179" spans="1:23" ht="10.199999999999999">
      <c r="A179" s="54">
        <v>241293</v>
      </c>
      <c r="B179" s="26" t="s">
        <v>584</v>
      </c>
      <c r="C179" s="27" t="s">
        <v>26</v>
      </c>
      <c r="D179" s="26" t="s">
        <v>144</v>
      </c>
      <c r="E179" s="22">
        <v>5.5</v>
      </c>
      <c r="F179" s="28">
        <v>1</v>
      </c>
      <c r="G179" s="29">
        <v>1</v>
      </c>
      <c r="I179" s="26">
        <v>469266</v>
      </c>
      <c r="J179" s="26" t="s">
        <v>585</v>
      </c>
      <c r="K179" s="27" t="s">
        <v>26</v>
      </c>
      <c r="L179" s="26" t="s">
        <v>136</v>
      </c>
      <c r="M179" s="22">
        <v>5</v>
      </c>
      <c r="N179" s="28">
        <v>1</v>
      </c>
      <c r="O179" s="29">
        <v>1</v>
      </c>
      <c r="Q179" s="20">
        <v>50175</v>
      </c>
      <c r="R179" s="20" t="s">
        <v>586</v>
      </c>
      <c r="S179" s="20" t="s">
        <v>28</v>
      </c>
      <c r="T179" s="20" t="s">
        <v>69</v>
      </c>
      <c r="U179" s="22">
        <v>6</v>
      </c>
      <c r="V179" s="23">
        <v>0</v>
      </c>
      <c r="W179" s="24">
        <v>0</v>
      </c>
    </row>
    <row r="180" spans="1:23" ht="10.199999999999999">
      <c r="A180" s="54">
        <v>243016</v>
      </c>
      <c r="B180" s="26" t="s">
        <v>587</v>
      </c>
      <c r="C180" s="27" t="s">
        <v>26</v>
      </c>
      <c r="D180" s="26" t="s">
        <v>51</v>
      </c>
      <c r="E180" s="22">
        <v>5.5</v>
      </c>
      <c r="F180" s="28">
        <v>3</v>
      </c>
      <c r="G180" s="29">
        <v>3</v>
      </c>
      <c r="I180" s="26">
        <v>480457</v>
      </c>
      <c r="J180" s="26" t="s">
        <v>588</v>
      </c>
      <c r="K180" s="27" t="s">
        <v>26</v>
      </c>
      <c r="L180" s="26" t="s">
        <v>144</v>
      </c>
      <c r="M180" s="22">
        <v>5</v>
      </c>
      <c r="N180" s="28">
        <v>3</v>
      </c>
      <c r="O180" s="29">
        <v>4</v>
      </c>
      <c r="Q180" s="20">
        <v>60689</v>
      </c>
      <c r="R180" s="20" t="s">
        <v>589</v>
      </c>
      <c r="S180" s="20" t="s">
        <v>28</v>
      </c>
      <c r="T180" s="20" t="s">
        <v>53</v>
      </c>
      <c r="U180" s="22">
        <v>6</v>
      </c>
      <c r="V180" s="23">
        <v>0</v>
      </c>
      <c r="W180" s="24">
        <v>1</v>
      </c>
    </row>
    <row r="181" spans="1:23" ht="10.199999999999999">
      <c r="A181" s="54">
        <v>244860</v>
      </c>
      <c r="B181" s="26" t="s">
        <v>590</v>
      </c>
      <c r="C181" s="27" t="s">
        <v>26</v>
      </c>
      <c r="D181" s="26" t="s">
        <v>49</v>
      </c>
      <c r="E181" s="22">
        <v>5.5</v>
      </c>
      <c r="F181" s="28">
        <v>1</v>
      </c>
      <c r="G181" s="29">
        <v>4</v>
      </c>
      <c r="I181" s="26">
        <v>482442</v>
      </c>
      <c r="J181" s="26" t="s">
        <v>591</v>
      </c>
      <c r="K181" s="27" t="s">
        <v>26</v>
      </c>
      <c r="L181" s="26" t="s">
        <v>65</v>
      </c>
      <c r="M181" s="22">
        <v>5</v>
      </c>
      <c r="N181" s="28">
        <v>0</v>
      </c>
      <c r="O181" s="29">
        <v>0</v>
      </c>
      <c r="Q181" s="20">
        <v>154566</v>
      </c>
      <c r="R181" s="20" t="s">
        <v>592</v>
      </c>
      <c r="S181" s="20" t="s">
        <v>28</v>
      </c>
      <c r="T181" s="20" t="s">
        <v>65</v>
      </c>
      <c r="U181" s="22">
        <v>6</v>
      </c>
      <c r="V181" s="23">
        <v>1</v>
      </c>
      <c r="W181" s="24">
        <v>2</v>
      </c>
    </row>
    <row r="182" spans="1:23" ht="10.199999999999999">
      <c r="A182" s="54">
        <v>249231</v>
      </c>
      <c r="B182" s="26" t="s">
        <v>593</v>
      </c>
      <c r="C182" s="27" t="s">
        <v>26</v>
      </c>
      <c r="D182" s="26" t="s">
        <v>57</v>
      </c>
      <c r="E182" s="22">
        <v>5.5</v>
      </c>
      <c r="F182" s="28">
        <v>0</v>
      </c>
      <c r="G182" s="29">
        <v>10</v>
      </c>
      <c r="I182" s="26">
        <v>486520</v>
      </c>
      <c r="J182" s="26" t="s">
        <v>594</v>
      </c>
      <c r="K182" s="27" t="s">
        <v>26</v>
      </c>
      <c r="L182" s="26" t="s">
        <v>99</v>
      </c>
      <c r="M182" s="22">
        <v>5</v>
      </c>
      <c r="N182" s="28">
        <v>0</v>
      </c>
      <c r="O182" s="29">
        <v>0</v>
      </c>
      <c r="Q182" s="20">
        <v>177815</v>
      </c>
      <c r="R182" s="20" t="s">
        <v>595</v>
      </c>
      <c r="S182" s="20" t="s">
        <v>28</v>
      </c>
      <c r="T182" s="20" t="s">
        <v>99</v>
      </c>
      <c r="U182" s="22">
        <v>6</v>
      </c>
      <c r="V182" s="23">
        <v>0</v>
      </c>
      <c r="W182" s="24">
        <v>1</v>
      </c>
    </row>
    <row r="183" spans="1:23" ht="10.199999999999999">
      <c r="A183" s="54">
        <v>427637</v>
      </c>
      <c r="B183" s="26" t="s">
        <v>596</v>
      </c>
      <c r="C183" s="27" t="s">
        <v>26</v>
      </c>
      <c r="D183" s="26" t="s">
        <v>99</v>
      </c>
      <c r="E183" s="22">
        <v>5.5</v>
      </c>
      <c r="F183" s="28">
        <v>0</v>
      </c>
      <c r="G183" s="29">
        <v>3</v>
      </c>
      <c r="I183" s="26">
        <v>489706</v>
      </c>
      <c r="J183" s="26" t="s">
        <v>597</v>
      </c>
      <c r="K183" s="27" t="s">
        <v>26</v>
      </c>
      <c r="L183" s="26" t="s">
        <v>85</v>
      </c>
      <c r="M183" s="22">
        <v>5</v>
      </c>
      <c r="N183" s="28">
        <v>0</v>
      </c>
      <c r="O183" s="29">
        <v>0</v>
      </c>
      <c r="Q183" s="20">
        <v>205651</v>
      </c>
      <c r="R183" s="20" t="s">
        <v>598</v>
      </c>
      <c r="S183" s="20" t="s">
        <v>28</v>
      </c>
      <c r="T183" s="20" t="s">
        <v>44</v>
      </c>
      <c r="U183" s="22">
        <v>6</v>
      </c>
      <c r="V183" s="23">
        <v>0</v>
      </c>
      <c r="W183" s="24">
        <v>0</v>
      </c>
    </row>
    <row r="184" spans="1:23" ht="10.199999999999999">
      <c r="A184" s="54">
        <v>432422</v>
      </c>
      <c r="B184" s="26" t="s">
        <v>599</v>
      </c>
      <c r="C184" s="27" t="s">
        <v>26</v>
      </c>
      <c r="D184" s="26" t="s">
        <v>65</v>
      </c>
      <c r="E184" s="22">
        <v>5.5</v>
      </c>
      <c r="F184" s="28">
        <v>2</v>
      </c>
      <c r="G184" s="29">
        <v>4</v>
      </c>
      <c r="I184" s="26">
        <v>489888</v>
      </c>
      <c r="J184" s="26" t="s">
        <v>600</v>
      </c>
      <c r="K184" s="27" t="s">
        <v>26</v>
      </c>
      <c r="L184" s="26" t="s">
        <v>80</v>
      </c>
      <c r="M184" s="22">
        <v>5</v>
      </c>
      <c r="N184" s="28">
        <v>0</v>
      </c>
      <c r="O184" s="29">
        <v>0</v>
      </c>
      <c r="Q184" s="20">
        <v>212319</v>
      </c>
      <c r="R184" s="20" t="s">
        <v>601</v>
      </c>
      <c r="S184" s="20" t="s">
        <v>28</v>
      </c>
      <c r="T184" s="20" t="s">
        <v>65</v>
      </c>
      <c r="U184" s="22">
        <v>6</v>
      </c>
      <c r="V184" s="23">
        <v>0</v>
      </c>
      <c r="W184" s="24">
        <v>2</v>
      </c>
    </row>
    <row r="185" spans="1:23" ht="10.199999999999999">
      <c r="A185" s="54">
        <v>432714</v>
      </c>
      <c r="B185" s="26" t="s">
        <v>602</v>
      </c>
      <c r="C185" s="27" t="s">
        <v>26</v>
      </c>
      <c r="D185" s="26" t="s">
        <v>53</v>
      </c>
      <c r="E185" s="22">
        <v>5.5</v>
      </c>
      <c r="F185" s="28">
        <v>2</v>
      </c>
      <c r="G185" s="29">
        <v>5</v>
      </c>
      <c r="I185" s="26">
        <v>490094</v>
      </c>
      <c r="J185" s="26" t="s">
        <v>603</v>
      </c>
      <c r="K185" s="27" t="s">
        <v>26</v>
      </c>
      <c r="L185" s="26" t="s">
        <v>49</v>
      </c>
      <c r="M185" s="22">
        <v>5</v>
      </c>
      <c r="N185" s="28">
        <v>1</v>
      </c>
      <c r="O185" s="29">
        <v>1</v>
      </c>
      <c r="Q185" s="20">
        <v>216646</v>
      </c>
      <c r="R185" s="20" t="s">
        <v>604</v>
      </c>
      <c r="S185" s="20" t="s">
        <v>28</v>
      </c>
      <c r="T185" s="20" t="s">
        <v>67</v>
      </c>
      <c r="U185" s="22">
        <v>6</v>
      </c>
      <c r="V185" s="23">
        <v>12</v>
      </c>
      <c r="W185" s="24">
        <v>12</v>
      </c>
    </row>
    <row r="186" spans="1:23" ht="10.199999999999999">
      <c r="A186" s="54">
        <v>433154</v>
      </c>
      <c r="B186" s="26" t="s">
        <v>605</v>
      </c>
      <c r="C186" s="27" t="s">
        <v>26</v>
      </c>
      <c r="D186" s="26" t="s">
        <v>85</v>
      </c>
      <c r="E186" s="22">
        <v>5.5</v>
      </c>
      <c r="F186" s="28">
        <v>1</v>
      </c>
      <c r="G186" s="29">
        <v>3</v>
      </c>
      <c r="I186" s="26">
        <v>490161</v>
      </c>
      <c r="J186" s="26" t="s">
        <v>606</v>
      </c>
      <c r="K186" s="27" t="s">
        <v>26</v>
      </c>
      <c r="L186" s="26" t="s">
        <v>136</v>
      </c>
      <c r="M186" s="22">
        <v>5</v>
      </c>
      <c r="N186" s="28">
        <v>0</v>
      </c>
      <c r="O186" s="29">
        <v>0</v>
      </c>
      <c r="Q186" s="20">
        <v>247412</v>
      </c>
      <c r="R186" s="20" t="s">
        <v>607</v>
      </c>
      <c r="S186" s="20" t="s">
        <v>28</v>
      </c>
      <c r="T186" s="20" t="s">
        <v>85</v>
      </c>
      <c r="U186" s="22">
        <v>6</v>
      </c>
      <c r="V186" s="23">
        <v>2</v>
      </c>
      <c r="W186" s="24">
        <v>3</v>
      </c>
    </row>
    <row r="187" spans="1:23" ht="10.199999999999999">
      <c r="A187" s="54">
        <v>438098</v>
      </c>
      <c r="B187" s="26" t="s">
        <v>608</v>
      </c>
      <c r="C187" s="27" t="s">
        <v>26</v>
      </c>
      <c r="D187" s="26" t="s">
        <v>44</v>
      </c>
      <c r="E187" s="22">
        <v>5.5</v>
      </c>
      <c r="F187" s="28">
        <v>0</v>
      </c>
      <c r="G187" s="29">
        <v>0</v>
      </c>
      <c r="I187" s="26">
        <v>490881</v>
      </c>
      <c r="J187" s="26" t="s">
        <v>609</v>
      </c>
      <c r="K187" s="27" t="s">
        <v>26</v>
      </c>
      <c r="L187" s="26" t="s">
        <v>78</v>
      </c>
      <c r="M187" s="22">
        <v>5</v>
      </c>
      <c r="N187" s="28">
        <v>0</v>
      </c>
      <c r="O187" s="29">
        <v>0</v>
      </c>
      <c r="Q187" s="20">
        <v>441264</v>
      </c>
      <c r="R187" s="20" t="s">
        <v>610</v>
      </c>
      <c r="S187" s="20" t="s">
        <v>28</v>
      </c>
      <c r="T187" s="20" t="s">
        <v>71</v>
      </c>
      <c r="U187" s="22">
        <v>6</v>
      </c>
      <c r="V187" s="23">
        <v>0</v>
      </c>
      <c r="W187" s="24">
        <v>2</v>
      </c>
    </row>
    <row r="188" spans="1:23" ht="10.199999999999999">
      <c r="A188" s="54">
        <v>440089</v>
      </c>
      <c r="B188" s="26" t="s">
        <v>611</v>
      </c>
      <c r="C188" s="27" t="s">
        <v>26</v>
      </c>
      <c r="D188" s="26" t="s">
        <v>57</v>
      </c>
      <c r="E188" s="22">
        <v>5.5</v>
      </c>
      <c r="F188" s="28">
        <v>0</v>
      </c>
      <c r="G188" s="29">
        <v>1</v>
      </c>
      <c r="I188" s="37">
        <v>490884</v>
      </c>
      <c r="J188" s="37" t="s">
        <v>612</v>
      </c>
      <c r="K188" s="38" t="s">
        <v>26</v>
      </c>
      <c r="L188" s="37" t="s">
        <v>136</v>
      </c>
      <c r="M188" s="31">
        <v>5</v>
      </c>
      <c r="N188" s="39">
        <v>1</v>
      </c>
      <c r="O188" s="40">
        <v>1</v>
      </c>
      <c r="Q188" s="20">
        <v>444102</v>
      </c>
      <c r="R188" s="20" t="s">
        <v>613</v>
      </c>
      <c r="S188" s="20" t="s">
        <v>28</v>
      </c>
      <c r="T188" s="20" t="s">
        <v>80</v>
      </c>
      <c r="U188" s="22">
        <v>6</v>
      </c>
      <c r="V188" s="23">
        <v>9</v>
      </c>
      <c r="W188" s="24">
        <v>9</v>
      </c>
    </row>
    <row r="189" spans="1:23" ht="10.199999999999999">
      <c r="A189" s="54">
        <v>442967</v>
      </c>
      <c r="B189" s="26" t="s">
        <v>614</v>
      </c>
      <c r="C189" s="27" t="s">
        <v>26</v>
      </c>
      <c r="D189" s="26" t="s">
        <v>140</v>
      </c>
      <c r="E189" s="22">
        <v>5.5</v>
      </c>
      <c r="F189" s="28">
        <v>0</v>
      </c>
      <c r="G189" s="29">
        <v>2</v>
      </c>
      <c r="H189" s="41"/>
      <c r="I189" s="26">
        <v>492859</v>
      </c>
      <c r="J189" s="26" t="s">
        <v>615</v>
      </c>
      <c r="K189" s="27" t="s">
        <v>26</v>
      </c>
      <c r="L189" s="26" t="s">
        <v>99</v>
      </c>
      <c r="M189" s="22">
        <v>5</v>
      </c>
      <c r="N189" s="28">
        <v>0</v>
      </c>
      <c r="O189" s="29">
        <v>0</v>
      </c>
      <c r="Q189" s="20">
        <v>470313</v>
      </c>
      <c r="R189" s="20" t="s">
        <v>616</v>
      </c>
      <c r="S189" s="20" t="s">
        <v>28</v>
      </c>
      <c r="T189" s="20" t="s">
        <v>67</v>
      </c>
      <c r="U189" s="22">
        <v>6</v>
      </c>
      <c r="V189" s="23">
        <v>4</v>
      </c>
      <c r="W189" s="24">
        <v>4</v>
      </c>
    </row>
    <row r="190" spans="1:23" ht="10.199999999999999">
      <c r="A190" s="54">
        <v>443261</v>
      </c>
      <c r="B190" s="26" t="s">
        <v>617</v>
      </c>
      <c r="C190" s="27" t="s">
        <v>26</v>
      </c>
      <c r="D190" s="26" t="s">
        <v>140</v>
      </c>
      <c r="E190" s="22">
        <v>5.5</v>
      </c>
      <c r="F190" s="28">
        <v>0</v>
      </c>
      <c r="G190" s="29">
        <v>7</v>
      </c>
      <c r="I190" s="26">
        <v>496208</v>
      </c>
      <c r="J190" s="26" t="s">
        <v>618</v>
      </c>
      <c r="K190" s="27" t="s">
        <v>26</v>
      </c>
      <c r="L190" s="26" t="s">
        <v>80</v>
      </c>
      <c r="M190" s="22">
        <v>5</v>
      </c>
      <c r="N190" s="28">
        <v>1</v>
      </c>
      <c r="O190" s="29">
        <v>1</v>
      </c>
      <c r="Q190" s="20">
        <v>482973</v>
      </c>
      <c r="R190" s="20" t="s">
        <v>619</v>
      </c>
      <c r="S190" s="20" t="s">
        <v>28</v>
      </c>
      <c r="T190" s="20" t="s">
        <v>53</v>
      </c>
      <c r="U190" s="22">
        <v>6</v>
      </c>
      <c r="V190" s="23">
        <v>1</v>
      </c>
      <c r="W190" s="24">
        <v>3</v>
      </c>
    </row>
    <row r="191" spans="1:23" ht="10.199999999999999">
      <c r="A191" s="54">
        <v>444884</v>
      </c>
      <c r="B191" s="26" t="s">
        <v>620</v>
      </c>
      <c r="C191" s="27" t="s">
        <v>26</v>
      </c>
      <c r="D191" s="26" t="s">
        <v>51</v>
      </c>
      <c r="E191" s="22">
        <v>5.5</v>
      </c>
      <c r="F191" s="28">
        <v>0</v>
      </c>
      <c r="G191" s="29">
        <v>0</v>
      </c>
      <c r="I191" s="26">
        <v>499721</v>
      </c>
      <c r="J191" s="26" t="s">
        <v>621</v>
      </c>
      <c r="K191" s="27" t="s">
        <v>26</v>
      </c>
      <c r="L191" s="26" t="s">
        <v>65</v>
      </c>
      <c r="M191" s="22">
        <v>5</v>
      </c>
      <c r="N191" s="28">
        <v>1</v>
      </c>
      <c r="O191" s="29">
        <v>3</v>
      </c>
      <c r="Q191" s="20">
        <v>538007</v>
      </c>
      <c r="R191" s="20" t="s">
        <v>622</v>
      </c>
      <c r="S191" s="20" t="s">
        <v>28</v>
      </c>
      <c r="T191" s="20" t="s">
        <v>47</v>
      </c>
      <c r="U191" s="22">
        <v>6</v>
      </c>
      <c r="V191" s="23">
        <v>0</v>
      </c>
      <c r="W191" s="24">
        <v>0</v>
      </c>
    </row>
    <row r="192" spans="1:23" ht="10.199999999999999">
      <c r="A192" s="54">
        <v>448089</v>
      </c>
      <c r="B192" s="26" t="s">
        <v>623</v>
      </c>
      <c r="C192" s="27" t="s">
        <v>26</v>
      </c>
      <c r="D192" s="26" t="s">
        <v>73</v>
      </c>
      <c r="E192" s="22">
        <v>5.5</v>
      </c>
      <c r="F192" s="28">
        <v>-2</v>
      </c>
      <c r="G192" s="29">
        <v>-2</v>
      </c>
      <c r="I192" s="26">
        <v>501390</v>
      </c>
      <c r="J192" s="26" t="s">
        <v>624</v>
      </c>
      <c r="K192" s="27" t="s">
        <v>26</v>
      </c>
      <c r="L192" s="26" t="s">
        <v>140</v>
      </c>
      <c r="M192" s="22">
        <v>5</v>
      </c>
      <c r="N192" s="28">
        <v>0</v>
      </c>
      <c r="O192" s="29">
        <v>4</v>
      </c>
      <c r="Q192" s="20">
        <v>538207</v>
      </c>
      <c r="R192" s="20" t="s">
        <v>625</v>
      </c>
      <c r="S192" s="20" t="s">
        <v>28</v>
      </c>
      <c r="T192" s="20" t="s">
        <v>67</v>
      </c>
      <c r="U192" s="22">
        <v>6</v>
      </c>
      <c r="V192" s="23">
        <v>4</v>
      </c>
      <c r="W192" s="24">
        <v>4</v>
      </c>
    </row>
    <row r="193" spans="1:23" ht="10.199999999999999">
      <c r="A193" s="54">
        <v>456512</v>
      </c>
      <c r="B193" s="26" t="s">
        <v>626</v>
      </c>
      <c r="C193" s="27" t="s">
        <v>26</v>
      </c>
      <c r="D193" s="26" t="s">
        <v>53</v>
      </c>
      <c r="E193" s="22">
        <v>5.5</v>
      </c>
      <c r="F193" s="28">
        <v>9</v>
      </c>
      <c r="G193" s="29">
        <v>12</v>
      </c>
      <c r="I193" s="26">
        <v>501459</v>
      </c>
      <c r="J193" s="26" t="s">
        <v>627</v>
      </c>
      <c r="K193" s="27" t="s">
        <v>26</v>
      </c>
      <c r="L193" s="26" t="s">
        <v>144</v>
      </c>
      <c r="M193" s="22">
        <v>5</v>
      </c>
      <c r="N193" s="28">
        <v>1</v>
      </c>
      <c r="O193" s="29">
        <v>1</v>
      </c>
      <c r="Q193" s="20">
        <v>551466</v>
      </c>
      <c r="R193" s="20" t="s">
        <v>628</v>
      </c>
      <c r="S193" s="20" t="s">
        <v>28</v>
      </c>
      <c r="T193" s="20" t="s">
        <v>96</v>
      </c>
      <c r="U193" s="22">
        <v>6</v>
      </c>
      <c r="V193" s="23">
        <v>6</v>
      </c>
      <c r="W193" s="24">
        <v>6</v>
      </c>
    </row>
    <row r="194" spans="1:23" ht="10.199999999999999">
      <c r="A194" s="54">
        <v>465694</v>
      </c>
      <c r="B194" s="26" t="s">
        <v>629</v>
      </c>
      <c r="C194" s="27" t="s">
        <v>26</v>
      </c>
      <c r="D194" s="26" t="s">
        <v>67</v>
      </c>
      <c r="E194" s="22">
        <v>5.5</v>
      </c>
      <c r="F194" s="28">
        <v>2</v>
      </c>
      <c r="G194" s="29">
        <v>2</v>
      </c>
      <c r="I194" s="26">
        <v>502697</v>
      </c>
      <c r="J194" s="26" t="s">
        <v>630</v>
      </c>
      <c r="K194" s="27" t="s">
        <v>26</v>
      </c>
      <c r="L194" s="26" t="s">
        <v>49</v>
      </c>
      <c r="M194" s="22">
        <v>5</v>
      </c>
      <c r="N194" s="28">
        <v>0</v>
      </c>
      <c r="O194" s="29">
        <v>1</v>
      </c>
      <c r="Q194" s="20">
        <v>561245</v>
      </c>
      <c r="R194" s="20" t="s">
        <v>631</v>
      </c>
      <c r="S194" s="20" t="s">
        <v>28</v>
      </c>
      <c r="T194" s="20" t="s">
        <v>80</v>
      </c>
      <c r="U194" s="22">
        <v>6</v>
      </c>
      <c r="V194" s="23">
        <v>1</v>
      </c>
      <c r="W194" s="24">
        <v>1</v>
      </c>
    </row>
    <row r="195" spans="1:23" ht="10.199999999999999">
      <c r="A195" s="54">
        <v>465920</v>
      </c>
      <c r="B195" s="26" t="s">
        <v>632</v>
      </c>
      <c r="C195" s="27" t="s">
        <v>26</v>
      </c>
      <c r="D195" s="26" t="s">
        <v>69</v>
      </c>
      <c r="E195" s="22">
        <v>5.5</v>
      </c>
      <c r="F195" s="28">
        <v>0</v>
      </c>
      <c r="G195" s="29">
        <v>0</v>
      </c>
      <c r="I195" s="26">
        <v>508395</v>
      </c>
      <c r="J195" s="26" t="s">
        <v>633</v>
      </c>
      <c r="K195" s="27" t="s">
        <v>26</v>
      </c>
      <c r="L195" s="26" t="s">
        <v>57</v>
      </c>
      <c r="M195" s="22">
        <v>5</v>
      </c>
      <c r="N195" s="28">
        <v>0</v>
      </c>
      <c r="O195" s="29">
        <v>1</v>
      </c>
      <c r="Q195" s="20">
        <v>75115</v>
      </c>
      <c r="R195" s="20" t="s">
        <v>634</v>
      </c>
      <c r="S195" s="20" t="s">
        <v>28</v>
      </c>
      <c r="T195" s="20" t="s">
        <v>57</v>
      </c>
      <c r="U195" s="22">
        <v>5.5</v>
      </c>
      <c r="V195" s="23">
        <v>0</v>
      </c>
      <c r="W195" s="24">
        <v>1</v>
      </c>
    </row>
    <row r="196" spans="1:23" ht="10.199999999999999">
      <c r="A196" s="54">
        <v>469272</v>
      </c>
      <c r="B196" s="26" t="s">
        <v>635</v>
      </c>
      <c r="C196" s="27" t="s">
        <v>26</v>
      </c>
      <c r="D196" s="26" t="s">
        <v>144</v>
      </c>
      <c r="E196" s="22">
        <v>5.5</v>
      </c>
      <c r="F196" s="28">
        <v>1</v>
      </c>
      <c r="G196" s="29">
        <v>3</v>
      </c>
      <c r="I196" s="26">
        <v>513466</v>
      </c>
      <c r="J196" s="26" t="s">
        <v>636</v>
      </c>
      <c r="K196" s="27" t="s">
        <v>26</v>
      </c>
      <c r="L196" s="26" t="s">
        <v>49</v>
      </c>
      <c r="M196" s="22">
        <v>5</v>
      </c>
      <c r="N196" s="28">
        <v>2</v>
      </c>
      <c r="O196" s="29">
        <v>5</v>
      </c>
      <c r="Q196" s="20">
        <v>168636</v>
      </c>
      <c r="R196" s="20" t="s">
        <v>637</v>
      </c>
      <c r="S196" s="20" t="s">
        <v>28</v>
      </c>
      <c r="T196" s="20" t="s">
        <v>80</v>
      </c>
      <c r="U196" s="22">
        <v>5.5</v>
      </c>
      <c r="V196" s="23">
        <v>0</v>
      </c>
      <c r="W196" s="24">
        <v>0</v>
      </c>
    </row>
    <row r="197" spans="1:23" ht="10.199999999999999">
      <c r="A197" s="54">
        <v>474120</v>
      </c>
      <c r="B197" s="26" t="s">
        <v>638</v>
      </c>
      <c r="C197" s="27" t="s">
        <v>26</v>
      </c>
      <c r="D197" s="26" t="s">
        <v>140</v>
      </c>
      <c r="E197" s="22">
        <v>5.5</v>
      </c>
      <c r="F197" s="28">
        <v>0</v>
      </c>
      <c r="G197" s="29">
        <v>5</v>
      </c>
      <c r="I197" s="26">
        <v>514254</v>
      </c>
      <c r="J197" s="26" t="s">
        <v>639</v>
      </c>
      <c r="K197" s="27" t="s">
        <v>26</v>
      </c>
      <c r="L197" s="26" t="s">
        <v>47</v>
      </c>
      <c r="M197" s="22">
        <v>5</v>
      </c>
      <c r="N197" s="28">
        <v>6</v>
      </c>
      <c r="O197" s="29">
        <v>6</v>
      </c>
      <c r="Q197" s="20">
        <v>169432</v>
      </c>
      <c r="R197" s="20" t="s">
        <v>640</v>
      </c>
      <c r="S197" s="20" t="s">
        <v>28</v>
      </c>
      <c r="T197" s="20" t="s">
        <v>136</v>
      </c>
      <c r="U197" s="22">
        <v>5.5</v>
      </c>
      <c r="V197" s="23">
        <v>1</v>
      </c>
      <c r="W197" s="24">
        <v>6</v>
      </c>
    </row>
    <row r="198" spans="1:23" ht="10.8" thickBot="1">
      <c r="A198" s="43">
        <v>476887</v>
      </c>
      <c r="B198" s="44" t="s">
        <v>641</v>
      </c>
      <c r="C198" s="45" t="s">
        <v>26</v>
      </c>
      <c r="D198" s="44" t="s">
        <v>53</v>
      </c>
      <c r="E198" s="46">
        <v>5.5</v>
      </c>
      <c r="F198" s="47">
        <v>0</v>
      </c>
      <c r="G198" s="48">
        <v>0</v>
      </c>
      <c r="H198" s="49"/>
      <c r="I198" s="44">
        <v>514356</v>
      </c>
      <c r="J198" s="44" t="s">
        <v>642</v>
      </c>
      <c r="K198" s="45" t="s">
        <v>26</v>
      </c>
      <c r="L198" s="44" t="s">
        <v>69</v>
      </c>
      <c r="M198" s="46">
        <v>5</v>
      </c>
      <c r="N198" s="47">
        <v>1</v>
      </c>
      <c r="O198" s="48">
        <v>1</v>
      </c>
      <c r="P198" s="49"/>
      <c r="Q198" s="50">
        <v>173879</v>
      </c>
      <c r="R198" s="50" t="s">
        <v>643</v>
      </c>
      <c r="S198" s="50" t="s">
        <v>28</v>
      </c>
      <c r="T198" s="50" t="s">
        <v>73</v>
      </c>
      <c r="U198" s="46">
        <v>5.5</v>
      </c>
      <c r="V198" s="51">
        <v>0</v>
      </c>
      <c r="W198" s="56">
        <v>0</v>
      </c>
    </row>
    <row r="199" spans="1:23" ht="10.8" thickTop="1">
      <c r="A199" s="1" t="s">
        <v>0</v>
      </c>
      <c r="B199" s="2" t="s">
        <v>1</v>
      </c>
      <c r="C199" s="3" t="s">
        <v>2</v>
      </c>
      <c r="D199" s="2" t="s">
        <v>3</v>
      </c>
      <c r="E199" s="4" t="s">
        <v>4</v>
      </c>
      <c r="F199" s="4" t="s">
        <v>5</v>
      </c>
      <c r="G199" s="4"/>
      <c r="H199" s="6"/>
      <c r="I199" s="7" t="s">
        <v>0</v>
      </c>
      <c r="J199" s="2" t="s">
        <v>1</v>
      </c>
      <c r="K199" s="3" t="s">
        <v>2</v>
      </c>
      <c r="L199" s="2" t="s">
        <v>3</v>
      </c>
      <c r="M199" s="4" t="s">
        <v>4</v>
      </c>
      <c r="N199" s="4" t="s">
        <v>5</v>
      </c>
      <c r="O199" s="4"/>
      <c r="P199" s="6"/>
      <c r="Q199" s="8" t="s">
        <v>0</v>
      </c>
      <c r="R199" s="2" t="s">
        <v>1</v>
      </c>
      <c r="S199" s="3" t="s">
        <v>2</v>
      </c>
      <c r="T199" s="2" t="s">
        <v>3</v>
      </c>
      <c r="U199" s="4" t="s">
        <v>4</v>
      </c>
      <c r="V199" s="4" t="s">
        <v>5</v>
      </c>
      <c r="W199" s="9"/>
    </row>
    <row r="200" spans="1:23" ht="20.399999999999999">
      <c r="A200" s="11"/>
      <c r="B200" s="12"/>
      <c r="C200" s="13"/>
      <c r="D200" s="12"/>
      <c r="E200" s="12"/>
      <c r="F200" s="14" t="s">
        <v>6</v>
      </c>
      <c r="G200" s="53" t="s">
        <v>7</v>
      </c>
      <c r="H200" s="16"/>
      <c r="I200" s="17"/>
      <c r="J200" s="12"/>
      <c r="K200" s="13"/>
      <c r="L200" s="12"/>
      <c r="M200" s="12"/>
      <c r="N200" s="14" t="s">
        <v>6</v>
      </c>
      <c r="O200" s="53" t="s">
        <v>7</v>
      </c>
      <c r="P200" s="16"/>
      <c r="Q200" s="12"/>
      <c r="R200" s="12"/>
      <c r="S200" s="13"/>
      <c r="T200" s="12"/>
      <c r="U200" s="12"/>
      <c r="V200" s="14" t="s">
        <v>6</v>
      </c>
      <c r="W200" s="18" t="s">
        <v>7</v>
      </c>
    </row>
    <row r="201" spans="1:23" ht="10.199999999999999">
      <c r="A201" s="54">
        <v>174594</v>
      </c>
      <c r="B201" s="26" t="s">
        <v>644</v>
      </c>
      <c r="C201" s="27" t="s">
        <v>28</v>
      </c>
      <c r="D201" s="26" t="s">
        <v>99</v>
      </c>
      <c r="E201" s="22">
        <v>5.5</v>
      </c>
      <c r="F201" s="28">
        <v>0</v>
      </c>
      <c r="G201" s="29">
        <v>0</v>
      </c>
      <c r="I201" s="26" t="s">
        <v>645</v>
      </c>
      <c r="J201" s="26" t="s">
        <v>645</v>
      </c>
      <c r="K201" s="27" t="s">
        <v>645</v>
      </c>
      <c r="L201" s="26" t="s">
        <v>645</v>
      </c>
      <c r="M201" s="22" t="s">
        <v>645</v>
      </c>
      <c r="N201" s="28" t="s">
        <v>645</v>
      </c>
      <c r="O201" s="29" t="s">
        <v>645</v>
      </c>
      <c r="Q201" s="20" t="s">
        <v>645</v>
      </c>
      <c r="R201" s="20" t="s">
        <v>645</v>
      </c>
      <c r="S201" s="20" t="s">
        <v>645</v>
      </c>
      <c r="T201" s="20" t="s">
        <v>645</v>
      </c>
      <c r="U201" s="22" t="s">
        <v>645</v>
      </c>
      <c r="V201" s="23" t="s">
        <v>645</v>
      </c>
      <c r="W201" s="25" t="s">
        <v>645</v>
      </c>
    </row>
    <row r="202" spans="1:23" ht="10.199999999999999">
      <c r="A202" s="54">
        <v>176412</v>
      </c>
      <c r="B202" s="26" t="s">
        <v>646</v>
      </c>
      <c r="C202" s="27" t="s">
        <v>28</v>
      </c>
      <c r="D202" s="26" t="s">
        <v>144</v>
      </c>
      <c r="E202" s="22">
        <v>5.5</v>
      </c>
      <c r="F202" s="28">
        <v>0</v>
      </c>
      <c r="G202" s="29">
        <v>0</v>
      </c>
      <c r="I202" s="26" t="s">
        <v>645</v>
      </c>
      <c r="J202" s="26" t="s">
        <v>645</v>
      </c>
      <c r="K202" s="27" t="s">
        <v>645</v>
      </c>
      <c r="L202" s="26" t="s">
        <v>645</v>
      </c>
      <c r="M202" s="22" t="s">
        <v>645</v>
      </c>
      <c r="N202" s="28" t="s">
        <v>645</v>
      </c>
      <c r="O202" s="29" t="s">
        <v>645</v>
      </c>
      <c r="Q202" s="20" t="s">
        <v>645</v>
      </c>
      <c r="R202" s="20" t="s">
        <v>645</v>
      </c>
      <c r="S202" s="20" t="s">
        <v>645</v>
      </c>
      <c r="T202" s="20" t="s">
        <v>645</v>
      </c>
      <c r="U202" s="22" t="s">
        <v>645</v>
      </c>
      <c r="V202" s="23" t="s">
        <v>645</v>
      </c>
      <c r="W202" s="25" t="s">
        <v>645</v>
      </c>
    </row>
    <row r="203" spans="1:23" ht="10.199999999999999">
      <c r="A203" s="54">
        <v>205533</v>
      </c>
      <c r="B203" s="26" t="s">
        <v>647</v>
      </c>
      <c r="C203" s="27" t="s">
        <v>28</v>
      </c>
      <c r="D203" s="26" t="s">
        <v>85</v>
      </c>
      <c r="E203" s="22">
        <v>5.5</v>
      </c>
      <c r="F203" s="28">
        <v>2</v>
      </c>
      <c r="G203" s="29">
        <v>3</v>
      </c>
      <c r="I203" s="26" t="s">
        <v>645</v>
      </c>
      <c r="J203" s="26" t="s">
        <v>645</v>
      </c>
      <c r="K203" s="27" t="s">
        <v>645</v>
      </c>
      <c r="L203" s="26" t="s">
        <v>645</v>
      </c>
      <c r="M203" s="22" t="s">
        <v>645</v>
      </c>
      <c r="N203" s="28" t="s">
        <v>645</v>
      </c>
      <c r="O203" s="29" t="s">
        <v>645</v>
      </c>
      <c r="Q203" s="20" t="s">
        <v>645</v>
      </c>
      <c r="R203" s="20" t="s">
        <v>645</v>
      </c>
      <c r="S203" s="20" t="s">
        <v>645</v>
      </c>
      <c r="T203" s="20" t="s">
        <v>645</v>
      </c>
      <c r="U203" s="22" t="s">
        <v>645</v>
      </c>
      <c r="V203" s="23" t="s">
        <v>645</v>
      </c>
      <c r="W203" s="25" t="s">
        <v>645</v>
      </c>
    </row>
    <row r="204" spans="1:23" ht="10.199999999999999">
      <c r="A204" s="54">
        <v>210156</v>
      </c>
      <c r="B204" s="26" t="s">
        <v>648</v>
      </c>
      <c r="C204" s="27" t="s">
        <v>28</v>
      </c>
      <c r="D204" s="26" t="s">
        <v>144</v>
      </c>
      <c r="E204" s="22">
        <v>5.5</v>
      </c>
      <c r="F204" s="28">
        <v>2</v>
      </c>
      <c r="G204" s="29">
        <v>3</v>
      </c>
      <c r="I204" s="26" t="s">
        <v>645</v>
      </c>
      <c r="J204" s="26" t="s">
        <v>645</v>
      </c>
      <c r="K204" s="27" t="s">
        <v>645</v>
      </c>
      <c r="L204" s="26" t="s">
        <v>645</v>
      </c>
      <c r="M204" s="22" t="s">
        <v>645</v>
      </c>
      <c r="N204" s="28" t="s">
        <v>645</v>
      </c>
      <c r="O204" s="29" t="s">
        <v>645</v>
      </c>
      <c r="Q204" s="20" t="s">
        <v>645</v>
      </c>
      <c r="R204" s="20" t="s">
        <v>645</v>
      </c>
      <c r="S204" s="20" t="s">
        <v>645</v>
      </c>
      <c r="T204" s="20" t="s">
        <v>645</v>
      </c>
      <c r="U204" s="22" t="s">
        <v>645</v>
      </c>
      <c r="V204" s="23" t="s">
        <v>645</v>
      </c>
      <c r="W204" s="25" t="s">
        <v>645</v>
      </c>
    </row>
    <row r="205" spans="1:23" ht="10.199999999999999">
      <c r="A205" s="54">
        <v>244042</v>
      </c>
      <c r="B205" s="26" t="s">
        <v>649</v>
      </c>
      <c r="C205" s="27" t="s">
        <v>28</v>
      </c>
      <c r="D205" s="26" t="s">
        <v>96</v>
      </c>
      <c r="E205" s="22">
        <v>5.5</v>
      </c>
      <c r="F205" s="28">
        <v>1</v>
      </c>
      <c r="G205" s="29">
        <v>1</v>
      </c>
      <c r="I205" s="26" t="s">
        <v>645</v>
      </c>
      <c r="J205" s="26" t="s">
        <v>645</v>
      </c>
      <c r="K205" s="27" t="s">
        <v>645</v>
      </c>
      <c r="L205" s="26" t="s">
        <v>645</v>
      </c>
      <c r="M205" s="22" t="s">
        <v>645</v>
      </c>
      <c r="N205" s="28" t="s">
        <v>645</v>
      </c>
      <c r="O205" s="29" t="s">
        <v>645</v>
      </c>
      <c r="Q205" s="20" t="s">
        <v>645</v>
      </c>
      <c r="R205" s="20" t="s">
        <v>645</v>
      </c>
      <c r="S205" s="20" t="s">
        <v>645</v>
      </c>
      <c r="T205" s="20" t="s">
        <v>645</v>
      </c>
      <c r="U205" s="22" t="s">
        <v>645</v>
      </c>
      <c r="V205" s="23" t="s">
        <v>645</v>
      </c>
      <c r="W205" s="25" t="s">
        <v>645</v>
      </c>
    </row>
    <row r="206" spans="1:23" ht="10.199999999999999">
      <c r="A206" s="54">
        <v>437505</v>
      </c>
      <c r="B206" s="26" t="s">
        <v>650</v>
      </c>
      <c r="C206" s="27" t="s">
        <v>28</v>
      </c>
      <c r="D206" s="26" t="s">
        <v>71</v>
      </c>
      <c r="E206" s="22">
        <v>5.5</v>
      </c>
      <c r="F206" s="28">
        <v>0</v>
      </c>
      <c r="G206" s="29">
        <v>1</v>
      </c>
      <c r="I206" s="26" t="s">
        <v>645</v>
      </c>
      <c r="J206" s="26" t="s">
        <v>645</v>
      </c>
      <c r="K206" s="27" t="s">
        <v>645</v>
      </c>
      <c r="L206" s="26" t="s">
        <v>645</v>
      </c>
      <c r="M206" s="22" t="s">
        <v>645</v>
      </c>
      <c r="N206" s="28" t="s">
        <v>645</v>
      </c>
      <c r="O206" s="29" t="s">
        <v>645</v>
      </c>
      <c r="Q206" s="20" t="s">
        <v>645</v>
      </c>
      <c r="R206" s="20" t="s">
        <v>645</v>
      </c>
      <c r="S206" s="20" t="s">
        <v>645</v>
      </c>
      <c r="T206" s="20" t="s">
        <v>645</v>
      </c>
      <c r="U206" s="22" t="s">
        <v>645</v>
      </c>
      <c r="V206" s="23" t="s">
        <v>645</v>
      </c>
      <c r="W206" s="25" t="s">
        <v>645</v>
      </c>
    </row>
    <row r="207" spans="1:23" ht="10.199999999999999">
      <c r="A207" s="54">
        <v>458249</v>
      </c>
      <c r="B207" s="26" t="s">
        <v>651</v>
      </c>
      <c r="C207" s="27" t="s">
        <v>28</v>
      </c>
      <c r="D207" s="26" t="s">
        <v>78</v>
      </c>
      <c r="E207" s="22">
        <v>5.5</v>
      </c>
      <c r="F207" s="28">
        <v>0</v>
      </c>
      <c r="G207" s="29">
        <v>0</v>
      </c>
      <c r="I207" s="26" t="s">
        <v>645</v>
      </c>
      <c r="J207" s="26" t="s">
        <v>645</v>
      </c>
      <c r="K207" s="27" t="s">
        <v>645</v>
      </c>
      <c r="L207" s="26" t="s">
        <v>645</v>
      </c>
      <c r="M207" s="22" t="s">
        <v>645</v>
      </c>
      <c r="N207" s="28" t="s">
        <v>645</v>
      </c>
      <c r="O207" s="29" t="s">
        <v>645</v>
      </c>
      <c r="Q207" s="20" t="s">
        <v>645</v>
      </c>
      <c r="R207" s="20" t="s">
        <v>645</v>
      </c>
      <c r="S207" s="20" t="s">
        <v>645</v>
      </c>
      <c r="T207" s="20" t="s">
        <v>645</v>
      </c>
      <c r="U207" s="22" t="s">
        <v>645</v>
      </c>
      <c r="V207" s="23" t="s">
        <v>645</v>
      </c>
      <c r="W207" s="25" t="s">
        <v>645</v>
      </c>
    </row>
    <row r="208" spans="1:23" ht="10.199999999999999">
      <c r="A208" s="54">
        <v>463034</v>
      </c>
      <c r="B208" s="26" t="s">
        <v>652</v>
      </c>
      <c r="C208" s="27" t="s">
        <v>28</v>
      </c>
      <c r="D208" s="26" t="s">
        <v>53</v>
      </c>
      <c r="E208" s="22">
        <v>5.5</v>
      </c>
      <c r="F208" s="28">
        <v>1</v>
      </c>
      <c r="G208" s="29">
        <v>1</v>
      </c>
      <c r="I208" s="26" t="s">
        <v>645</v>
      </c>
      <c r="J208" s="26" t="s">
        <v>645</v>
      </c>
      <c r="K208" s="27" t="s">
        <v>645</v>
      </c>
      <c r="L208" s="26" t="s">
        <v>645</v>
      </c>
      <c r="M208" s="22" t="s">
        <v>645</v>
      </c>
      <c r="N208" s="28" t="s">
        <v>645</v>
      </c>
      <c r="O208" s="29" t="s">
        <v>645</v>
      </c>
      <c r="Q208" s="20" t="s">
        <v>645</v>
      </c>
      <c r="R208" s="20" t="s">
        <v>645</v>
      </c>
      <c r="S208" s="20" t="s">
        <v>645</v>
      </c>
      <c r="T208" s="20" t="s">
        <v>645</v>
      </c>
      <c r="U208" s="22" t="s">
        <v>645</v>
      </c>
      <c r="V208" s="23" t="s">
        <v>645</v>
      </c>
      <c r="W208" s="25" t="s">
        <v>645</v>
      </c>
    </row>
    <row r="209" spans="1:23" ht="10.199999999999999">
      <c r="A209" s="54">
        <v>463067</v>
      </c>
      <c r="B209" s="26" t="s">
        <v>653</v>
      </c>
      <c r="C209" s="27" t="s">
        <v>28</v>
      </c>
      <c r="D209" s="26" t="s">
        <v>47</v>
      </c>
      <c r="E209" s="22">
        <v>5.5</v>
      </c>
      <c r="F209" s="28">
        <v>5</v>
      </c>
      <c r="G209" s="29">
        <v>5</v>
      </c>
      <c r="I209" s="26" t="s">
        <v>645</v>
      </c>
      <c r="J209" s="26" t="s">
        <v>645</v>
      </c>
      <c r="K209" s="27" t="s">
        <v>645</v>
      </c>
      <c r="L209" s="26" t="s">
        <v>645</v>
      </c>
      <c r="M209" s="22" t="s">
        <v>645</v>
      </c>
      <c r="N209" s="28" t="s">
        <v>645</v>
      </c>
      <c r="O209" s="29" t="s">
        <v>645</v>
      </c>
      <c r="Q209" s="20" t="s">
        <v>645</v>
      </c>
      <c r="R209" s="20" t="s">
        <v>645</v>
      </c>
      <c r="S209" s="20" t="s">
        <v>645</v>
      </c>
      <c r="T209" s="20" t="s">
        <v>645</v>
      </c>
      <c r="U209" s="22" t="s">
        <v>645</v>
      </c>
      <c r="V209" s="23" t="s">
        <v>645</v>
      </c>
      <c r="W209" s="25" t="s">
        <v>645</v>
      </c>
    </row>
    <row r="210" spans="1:23" ht="10.199999999999999">
      <c r="A210" s="54">
        <v>465680</v>
      </c>
      <c r="B210" s="26" t="s">
        <v>654</v>
      </c>
      <c r="C210" s="27" t="s">
        <v>28</v>
      </c>
      <c r="D210" s="26" t="s">
        <v>53</v>
      </c>
      <c r="E210" s="22">
        <v>5.5</v>
      </c>
      <c r="F210" s="28">
        <v>0</v>
      </c>
      <c r="G210" s="29">
        <v>1</v>
      </c>
      <c r="I210" s="26" t="s">
        <v>645</v>
      </c>
      <c r="J210" s="26" t="s">
        <v>645</v>
      </c>
      <c r="K210" s="27" t="s">
        <v>645</v>
      </c>
      <c r="L210" s="26" t="s">
        <v>645</v>
      </c>
      <c r="M210" s="22" t="s">
        <v>645</v>
      </c>
      <c r="N210" s="28" t="s">
        <v>645</v>
      </c>
      <c r="O210" s="29" t="s">
        <v>645</v>
      </c>
      <c r="Q210" s="20" t="s">
        <v>645</v>
      </c>
      <c r="R210" s="20" t="s">
        <v>645</v>
      </c>
      <c r="S210" s="20" t="s">
        <v>645</v>
      </c>
      <c r="T210" s="20" t="s">
        <v>645</v>
      </c>
      <c r="U210" s="22" t="s">
        <v>645</v>
      </c>
      <c r="V210" s="23" t="s">
        <v>645</v>
      </c>
      <c r="W210" s="25" t="s">
        <v>645</v>
      </c>
    </row>
    <row r="211" spans="1:23" ht="10.199999999999999">
      <c r="A211" s="54">
        <v>486385</v>
      </c>
      <c r="B211" s="26" t="s">
        <v>655</v>
      </c>
      <c r="C211" s="27" t="s">
        <v>28</v>
      </c>
      <c r="D211" s="26" t="s">
        <v>49</v>
      </c>
      <c r="E211" s="22">
        <v>5.5</v>
      </c>
      <c r="F211" s="28">
        <v>1</v>
      </c>
      <c r="G211" s="29">
        <v>2</v>
      </c>
      <c r="I211" s="26" t="s">
        <v>645</v>
      </c>
      <c r="J211" s="26" t="s">
        <v>645</v>
      </c>
      <c r="K211" s="27" t="s">
        <v>645</v>
      </c>
      <c r="L211" s="26" t="s">
        <v>645</v>
      </c>
      <c r="M211" s="22" t="s">
        <v>645</v>
      </c>
      <c r="N211" s="28" t="s">
        <v>645</v>
      </c>
      <c r="O211" s="29" t="s">
        <v>645</v>
      </c>
      <c r="Q211" s="20" t="s">
        <v>645</v>
      </c>
      <c r="R211" s="20" t="s">
        <v>645</v>
      </c>
      <c r="S211" s="20" t="s">
        <v>645</v>
      </c>
      <c r="T211" s="20" t="s">
        <v>645</v>
      </c>
      <c r="U211" s="22" t="s">
        <v>645</v>
      </c>
      <c r="V211" s="23" t="s">
        <v>645</v>
      </c>
      <c r="W211" s="25" t="s">
        <v>645</v>
      </c>
    </row>
    <row r="212" spans="1:23" ht="10.199999999999999">
      <c r="A212" s="54">
        <v>543968</v>
      </c>
      <c r="B212" s="26" t="s">
        <v>656</v>
      </c>
      <c r="C212" s="27" t="s">
        <v>28</v>
      </c>
      <c r="D212" s="26" t="s">
        <v>140</v>
      </c>
      <c r="E212" s="22">
        <v>5.5</v>
      </c>
      <c r="F212" s="28">
        <v>0</v>
      </c>
      <c r="G212" s="29">
        <v>9</v>
      </c>
      <c r="I212" s="26" t="s">
        <v>645</v>
      </c>
      <c r="J212" s="26" t="s">
        <v>645</v>
      </c>
      <c r="K212" s="27" t="s">
        <v>645</v>
      </c>
      <c r="L212" s="26" t="s">
        <v>645</v>
      </c>
      <c r="M212" s="22" t="s">
        <v>645</v>
      </c>
      <c r="N212" s="28" t="s">
        <v>645</v>
      </c>
      <c r="O212" s="29" t="s">
        <v>645</v>
      </c>
      <c r="Q212" s="20" t="s">
        <v>645</v>
      </c>
      <c r="R212" s="20" t="s">
        <v>645</v>
      </c>
      <c r="S212" s="20" t="s">
        <v>645</v>
      </c>
      <c r="T212" s="20" t="s">
        <v>645</v>
      </c>
      <c r="U212" s="22" t="s">
        <v>645</v>
      </c>
      <c r="V212" s="23" t="s">
        <v>645</v>
      </c>
      <c r="W212" s="25" t="s">
        <v>645</v>
      </c>
    </row>
    <row r="213" spans="1:23" ht="10.199999999999999">
      <c r="A213" s="54">
        <v>586309</v>
      </c>
      <c r="B213" s="26" t="s">
        <v>657</v>
      </c>
      <c r="C213" s="27" t="s">
        <v>28</v>
      </c>
      <c r="D213" s="26" t="s">
        <v>49</v>
      </c>
      <c r="E213" s="22">
        <v>5.5</v>
      </c>
      <c r="F213" s="28">
        <v>2</v>
      </c>
      <c r="G213" s="29">
        <v>10</v>
      </c>
      <c r="I213" s="26" t="s">
        <v>645</v>
      </c>
      <c r="J213" s="26" t="s">
        <v>645</v>
      </c>
      <c r="K213" s="27" t="s">
        <v>645</v>
      </c>
      <c r="L213" s="26" t="s">
        <v>645</v>
      </c>
      <c r="M213" s="22" t="s">
        <v>645</v>
      </c>
      <c r="N213" s="28" t="s">
        <v>645</v>
      </c>
      <c r="O213" s="29" t="s">
        <v>645</v>
      </c>
      <c r="Q213" s="20" t="s">
        <v>645</v>
      </c>
      <c r="R213" s="20" t="s">
        <v>645</v>
      </c>
      <c r="S213" s="20" t="s">
        <v>645</v>
      </c>
      <c r="T213" s="20" t="s">
        <v>645</v>
      </c>
      <c r="U213" s="22" t="s">
        <v>645</v>
      </c>
      <c r="V213" s="23" t="s">
        <v>645</v>
      </c>
      <c r="W213" s="25" t="s">
        <v>645</v>
      </c>
    </row>
    <row r="214" spans="1:23" ht="10.199999999999999">
      <c r="A214" s="54">
        <v>608181</v>
      </c>
      <c r="B214" s="26" t="s">
        <v>658</v>
      </c>
      <c r="C214" s="27" t="s">
        <v>28</v>
      </c>
      <c r="D214" s="26" t="s">
        <v>47</v>
      </c>
      <c r="E214" s="22">
        <v>5.5</v>
      </c>
      <c r="F214" s="28">
        <v>0</v>
      </c>
      <c r="G214" s="29">
        <v>0</v>
      </c>
      <c r="I214" s="26" t="s">
        <v>645</v>
      </c>
      <c r="J214" s="26" t="s">
        <v>645</v>
      </c>
      <c r="K214" s="27" t="s">
        <v>645</v>
      </c>
      <c r="L214" s="26" t="s">
        <v>645</v>
      </c>
      <c r="M214" s="22" t="s">
        <v>645</v>
      </c>
      <c r="N214" s="28" t="s">
        <v>645</v>
      </c>
      <c r="O214" s="29" t="s">
        <v>645</v>
      </c>
      <c r="Q214" s="20" t="s">
        <v>645</v>
      </c>
      <c r="R214" s="20" t="s">
        <v>645</v>
      </c>
      <c r="S214" s="20" t="s">
        <v>645</v>
      </c>
      <c r="T214" s="20" t="s">
        <v>645</v>
      </c>
      <c r="U214" s="22" t="s">
        <v>645</v>
      </c>
      <c r="V214" s="23" t="s">
        <v>645</v>
      </c>
      <c r="W214" s="25" t="s">
        <v>645</v>
      </c>
    </row>
    <row r="215" spans="1:23" ht="10.199999999999999">
      <c r="A215" s="54">
        <v>647850</v>
      </c>
      <c r="B215" s="26" t="s">
        <v>659</v>
      </c>
      <c r="C215" s="27" t="s">
        <v>28</v>
      </c>
      <c r="D215" s="26" t="s">
        <v>47</v>
      </c>
      <c r="E215" s="22">
        <v>5.5</v>
      </c>
      <c r="F215" s="28">
        <v>1</v>
      </c>
      <c r="G215" s="29">
        <v>1</v>
      </c>
      <c r="I215" s="26" t="s">
        <v>645</v>
      </c>
      <c r="J215" s="26" t="s">
        <v>645</v>
      </c>
      <c r="K215" s="27" t="s">
        <v>645</v>
      </c>
      <c r="L215" s="26" t="s">
        <v>645</v>
      </c>
      <c r="M215" s="22" t="s">
        <v>645</v>
      </c>
      <c r="N215" s="28" t="s">
        <v>645</v>
      </c>
      <c r="O215" s="29" t="s">
        <v>645</v>
      </c>
      <c r="Q215" s="20" t="s">
        <v>645</v>
      </c>
      <c r="R215" s="20" t="s">
        <v>645</v>
      </c>
      <c r="S215" s="20" t="s">
        <v>645</v>
      </c>
      <c r="T215" s="20" t="s">
        <v>645</v>
      </c>
      <c r="U215" s="22" t="s">
        <v>645</v>
      </c>
      <c r="V215" s="23" t="s">
        <v>645</v>
      </c>
      <c r="W215" s="25" t="s">
        <v>645</v>
      </c>
    </row>
    <row r="216" spans="1:23" ht="10.199999999999999">
      <c r="A216" s="54">
        <v>690838</v>
      </c>
      <c r="B216" s="26" t="s">
        <v>660</v>
      </c>
      <c r="C216" s="27" t="s">
        <v>28</v>
      </c>
      <c r="D216" s="26" t="s">
        <v>73</v>
      </c>
      <c r="E216" s="22">
        <v>5.5</v>
      </c>
      <c r="F216" s="28">
        <v>0</v>
      </c>
      <c r="G216" s="29">
        <v>0</v>
      </c>
      <c r="I216" s="26" t="s">
        <v>645</v>
      </c>
      <c r="J216" s="26" t="s">
        <v>645</v>
      </c>
      <c r="K216" s="27" t="s">
        <v>645</v>
      </c>
      <c r="L216" s="26" t="s">
        <v>645</v>
      </c>
      <c r="M216" s="22" t="s">
        <v>645</v>
      </c>
      <c r="N216" s="28" t="s">
        <v>645</v>
      </c>
      <c r="O216" s="29" t="s">
        <v>645</v>
      </c>
      <c r="Q216" s="20" t="s">
        <v>645</v>
      </c>
      <c r="R216" s="20" t="s">
        <v>645</v>
      </c>
      <c r="S216" s="20" t="s">
        <v>645</v>
      </c>
      <c r="T216" s="20" t="s">
        <v>645</v>
      </c>
      <c r="U216" s="22" t="s">
        <v>645</v>
      </c>
      <c r="V216" s="23" t="s">
        <v>645</v>
      </c>
      <c r="W216" s="25" t="s">
        <v>645</v>
      </c>
    </row>
    <row r="217" spans="1:23" ht="10.199999999999999">
      <c r="A217" s="54">
        <v>147675</v>
      </c>
      <c r="B217" s="26" t="s">
        <v>661</v>
      </c>
      <c r="C217" s="27" t="s">
        <v>28</v>
      </c>
      <c r="D217" s="26" t="s">
        <v>140</v>
      </c>
      <c r="E217" s="22">
        <v>5</v>
      </c>
      <c r="F217" s="28">
        <v>0</v>
      </c>
      <c r="G217" s="29">
        <v>1</v>
      </c>
      <c r="I217" s="26" t="s">
        <v>645</v>
      </c>
      <c r="J217" s="26" t="s">
        <v>645</v>
      </c>
      <c r="K217" s="27" t="s">
        <v>645</v>
      </c>
      <c r="L217" s="26" t="s">
        <v>645</v>
      </c>
      <c r="M217" s="22" t="s">
        <v>645</v>
      </c>
      <c r="N217" s="28" t="s">
        <v>645</v>
      </c>
      <c r="O217" s="29" t="s">
        <v>645</v>
      </c>
      <c r="Q217" s="20" t="s">
        <v>645</v>
      </c>
      <c r="R217" s="20" t="s">
        <v>645</v>
      </c>
      <c r="S217" s="20" t="s">
        <v>645</v>
      </c>
      <c r="T217" s="20" t="s">
        <v>645</v>
      </c>
      <c r="U217" s="22" t="s">
        <v>645</v>
      </c>
      <c r="V217" s="23" t="s">
        <v>645</v>
      </c>
      <c r="W217" s="25" t="s">
        <v>645</v>
      </c>
    </row>
    <row r="218" spans="1:23" ht="10.199999999999999">
      <c r="A218" s="54">
        <v>218997</v>
      </c>
      <c r="B218" s="26" t="s">
        <v>662</v>
      </c>
      <c r="C218" s="27" t="s">
        <v>28</v>
      </c>
      <c r="D218" s="26" t="s">
        <v>144</v>
      </c>
      <c r="E218" s="22">
        <v>5</v>
      </c>
      <c r="F218" s="28">
        <v>0</v>
      </c>
      <c r="G218" s="29">
        <v>2</v>
      </c>
      <c r="I218" s="26" t="s">
        <v>645</v>
      </c>
      <c r="J218" s="26" t="s">
        <v>645</v>
      </c>
      <c r="K218" s="27" t="s">
        <v>645</v>
      </c>
      <c r="L218" s="26" t="s">
        <v>645</v>
      </c>
      <c r="M218" s="22" t="s">
        <v>645</v>
      </c>
      <c r="N218" s="28" t="s">
        <v>645</v>
      </c>
      <c r="O218" s="29" t="s">
        <v>645</v>
      </c>
      <c r="Q218" s="20" t="s">
        <v>645</v>
      </c>
      <c r="R218" s="20" t="s">
        <v>645</v>
      </c>
      <c r="S218" s="20" t="s">
        <v>645</v>
      </c>
      <c r="T218" s="20" t="s">
        <v>645</v>
      </c>
      <c r="U218" s="22" t="s">
        <v>645</v>
      </c>
      <c r="V218" s="23" t="s">
        <v>645</v>
      </c>
      <c r="W218" s="25" t="s">
        <v>645</v>
      </c>
    </row>
    <row r="219" spans="1:23" ht="10.199999999999999">
      <c r="A219" s="54">
        <v>222625</v>
      </c>
      <c r="B219" s="26" t="s">
        <v>663</v>
      </c>
      <c r="C219" s="27" t="s">
        <v>28</v>
      </c>
      <c r="D219" s="26" t="s">
        <v>140</v>
      </c>
      <c r="E219" s="22">
        <v>5</v>
      </c>
      <c r="F219" s="28">
        <v>0</v>
      </c>
      <c r="G219" s="29">
        <v>0</v>
      </c>
      <c r="I219" s="26" t="s">
        <v>645</v>
      </c>
      <c r="J219" s="26" t="s">
        <v>645</v>
      </c>
      <c r="K219" s="27" t="s">
        <v>645</v>
      </c>
      <c r="L219" s="26" t="s">
        <v>645</v>
      </c>
      <c r="M219" s="22" t="s">
        <v>645</v>
      </c>
      <c r="N219" s="28" t="s">
        <v>645</v>
      </c>
      <c r="O219" s="29" t="s">
        <v>645</v>
      </c>
      <c r="Q219" s="20" t="s">
        <v>645</v>
      </c>
      <c r="R219" s="20" t="s">
        <v>645</v>
      </c>
      <c r="S219" s="20" t="s">
        <v>645</v>
      </c>
      <c r="T219" s="20" t="s">
        <v>645</v>
      </c>
      <c r="U219" s="22" t="s">
        <v>645</v>
      </c>
      <c r="V219" s="23" t="s">
        <v>645</v>
      </c>
      <c r="W219" s="25" t="s">
        <v>645</v>
      </c>
    </row>
    <row r="220" spans="1:23" ht="10.199999999999999">
      <c r="A220" s="54">
        <v>230730</v>
      </c>
      <c r="B220" s="26" t="s">
        <v>664</v>
      </c>
      <c r="C220" s="27" t="s">
        <v>28</v>
      </c>
      <c r="D220" s="26" t="s">
        <v>144</v>
      </c>
      <c r="E220" s="22">
        <v>5</v>
      </c>
      <c r="F220" s="28">
        <v>1</v>
      </c>
      <c r="G220" s="29">
        <v>3</v>
      </c>
      <c r="I220" s="26" t="s">
        <v>645</v>
      </c>
      <c r="J220" s="26" t="s">
        <v>645</v>
      </c>
      <c r="K220" s="27" t="s">
        <v>645</v>
      </c>
      <c r="L220" s="26" t="s">
        <v>645</v>
      </c>
      <c r="M220" s="22" t="s">
        <v>645</v>
      </c>
      <c r="N220" s="28" t="s">
        <v>645</v>
      </c>
      <c r="O220" s="29" t="s">
        <v>645</v>
      </c>
      <c r="Q220" s="20" t="s">
        <v>645</v>
      </c>
      <c r="R220" s="20" t="s">
        <v>645</v>
      </c>
      <c r="S220" s="20" t="s">
        <v>645</v>
      </c>
      <c r="T220" s="20" t="s">
        <v>645</v>
      </c>
      <c r="U220" s="22" t="s">
        <v>645</v>
      </c>
      <c r="V220" s="23" t="s">
        <v>645</v>
      </c>
      <c r="W220" s="25" t="s">
        <v>645</v>
      </c>
    </row>
    <row r="221" spans="1:23" ht="10.199999999999999">
      <c r="A221" s="54">
        <v>235826</v>
      </c>
      <c r="B221" s="26" t="s">
        <v>665</v>
      </c>
      <c r="C221" s="27" t="s">
        <v>28</v>
      </c>
      <c r="D221" s="26" t="s">
        <v>99</v>
      </c>
      <c r="E221" s="22">
        <v>5</v>
      </c>
      <c r="F221" s="28">
        <v>0</v>
      </c>
      <c r="G221" s="29">
        <v>0</v>
      </c>
      <c r="I221" s="26" t="s">
        <v>645</v>
      </c>
      <c r="J221" s="26" t="s">
        <v>645</v>
      </c>
      <c r="K221" s="27" t="s">
        <v>645</v>
      </c>
      <c r="L221" s="26" t="s">
        <v>645</v>
      </c>
      <c r="M221" s="22" t="s">
        <v>645</v>
      </c>
      <c r="N221" s="28" t="s">
        <v>645</v>
      </c>
      <c r="O221" s="29" t="s">
        <v>645</v>
      </c>
      <c r="Q221" s="20" t="s">
        <v>645</v>
      </c>
      <c r="R221" s="20" t="s">
        <v>645</v>
      </c>
      <c r="S221" s="20" t="s">
        <v>645</v>
      </c>
      <c r="T221" s="20" t="s">
        <v>645</v>
      </c>
      <c r="U221" s="22" t="s">
        <v>645</v>
      </c>
      <c r="V221" s="23" t="s">
        <v>645</v>
      </c>
      <c r="W221" s="25" t="s">
        <v>645</v>
      </c>
    </row>
    <row r="222" spans="1:23" ht="10.199999999999999">
      <c r="A222" s="54">
        <v>462387</v>
      </c>
      <c r="B222" s="26" t="s">
        <v>666</v>
      </c>
      <c r="C222" s="27" t="s">
        <v>28</v>
      </c>
      <c r="D222" s="26" t="s">
        <v>140</v>
      </c>
      <c r="E222" s="22">
        <v>5</v>
      </c>
      <c r="F222" s="28">
        <v>0</v>
      </c>
      <c r="G222" s="29">
        <v>0</v>
      </c>
      <c r="I222" s="26" t="s">
        <v>645</v>
      </c>
      <c r="J222" s="26" t="s">
        <v>645</v>
      </c>
      <c r="K222" s="27" t="s">
        <v>645</v>
      </c>
      <c r="L222" s="26" t="s">
        <v>645</v>
      </c>
      <c r="M222" s="22" t="s">
        <v>645</v>
      </c>
      <c r="N222" s="28" t="s">
        <v>645</v>
      </c>
      <c r="O222" s="29" t="s">
        <v>645</v>
      </c>
      <c r="Q222" s="20" t="s">
        <v>645</v>
      </c>
      <c r="R222" s="20" t="s">
        <v>645</v>
      </c>
      <c r="S222" s="20" t="s">
        <v>645</v>
      </c>
      <c r="T222" s="20" t="s">
        <v>645</v>
      </c>
      <c r="U222" s="22" t="s">
        <v>645</v>
      </c>
      <c r="V222" s="23" t="s">
        <v>645</v>
      </c>
      <c r="W222" s="25" t="s">
        <v>645</v>
      </c>
    </row>
    <row r="223" spans="1:23" ht="10.199999999999999">
      <c r="A223" s="54">
        <v>487117</v>
      </c>
      <c r="B223" s="26" t="s">
        <v>667</v>
      </c>
      <c r="C223" s="27" t="s">
        <v>28</v>
      </c>
      <c r="D223" s="26" t="s">
        <v>47</v>
      </c>
      <c r="E223" s="22">
        <v>5</v>
      </c>
      <c r="F223" s="28">
        <v>0</v>
      </c>
      <c r="G223" s="29">
        <v>0</v>
      </c>
      <c r="I223" s="26" t="s">
        <v>645</v>
      </c>
      <c r="J223" s="26" t="s">
        <v>645</v>
      </c>
      <c r="K223" s="27" t="s">
        <v>645</v>
      </c>
      <c r="L223" s="26" t="s">
        <v>645</v>
      </c>
      <c r="M223" s="22" t="s">
        <v>645</v>
      </c>
      <c r="N223" s="28" t="s">
        <v>645</v>
      </c>
      <c r="O223" s="29" t="s">
        <v>645</v>
      </c>
      <c r="Q223" s="20" t="s">
        <v>645</v>
      </c>
      <c r="R223" s="20" t="s">
        <v>645</v>
      </c>
      <c r="S223" s="20" t="s">
        <v>645</v>
      </c>
      <c r="T223" s="20" t="s">
        <v>645</v>
      </c>
      <c r="U223" s="22" t="s">
        <v>645</v>
      </c>
      <c r="V223" s="23" t="s">
        <v>645</v>
      </c>
      <c r="W223" s="25" t="s">
        <v>645</v>
      </c>
    </row>
    <row r="224" spans="1:23" ht="10.199999999999999">
      <c r="A224" s="54">
        <v>499309</v>
      </c>
      <c r="B224" s="26" t="s">
        <v>668</v>
      </c>
      <c r="C224" s="27" t="s">
        <v>28</v>
      </c>
      <c r="D224" s="26" t="s">
        <v>69</v>
      </c>
      <c r="E224" s="22">
        <v>5</v>
      </c>
      <c r="F224" s="28">
        <v>0</v>
      </c>
      <c r="G224" s="29">
        <v>0</v>
      </c>
      <c r="I224" s="26" t="s">
        <v>645</v>
      </c>
      <c r="J224" s="26" t="s">
        <v>645</v>
      </c>
      <c r="K224" s="27" t="s">
        <v>645</v>
      </c>
      <c r="L224" s="26" t="s">
        <v>645</v>
      </c>
      <c r="M224" s="22" t="s">
        <v>645</v>
      </c>
      <c r="N224" s="28" t="s">
        <v>645</v>
      </c>
      <c r="O224" s="29" t="s">
        <v>645</v>
      </c>
      <c r="Q224" s="20" t="s">
        <v>645</v>
      </c>
      <c r="R224" s="20" t="s">
        <v>645</v>
      </c>
      <c r="S224" s="20" t="s">
        <v>645</v>
      </c>
      <c r="T224" s="20" t="s">
        <v>645</v>
      </c>
      <c r="U224" s="22" t="s">
        <v>645</v>
      </c>
      <c r="V224" s="23" t="s">
        <v>645</v>
      </c>
      <c r="W224" s="25" t="s">
        <v>645</v>
      </c>
    </row>
    <row r="225" spans="1:23" ht="10.199999999999999">
      <c r="A225" s="54">
        <v>503037</v>
      </c>
      <c r="B225" s="26" t="s">
        <v>669</v>
      </c>
      <c r="C225" s="27" t="s">
        <v>28</v>
      </c>
      <c r="D225" s="26" t="s">
        <v>69</v>
      </c>
      <c r="E225" s="22">
        <v>5</v>
      </c>
      <c r="F225" s="28">
        <v>0</v>
      </c>
      <c r="G225" s="29">
        <v>0</v>
      </c>
      <c r="I225" s="26" t="s">
        <v>645</v>
      </c>
      <c r="J225" s="26" t="s">
        <v>645</v>
      </c>
      <c r="K225" s="27" t="s">
        <v>645</v>
      </c>
      <c r="L225" s="26" t="s">
        <v>645</v>
      </c>
      <c r="M225" s="22" t="s">
        <v>645</v>
      </c>
      <c r="N225" s="28" t="s">
        <v>645</v>
      </c>
      <c r="O225" s="29" t="s">
        <v>645</v>
      </c>
      <c r="Q225" s="20" t="s">
        <v>645</v>
      </c>
      <c r="R225" s="20" t="s">
        <v>645</v>
      </c>
      <c r="S225" s="20" t="s">
        <v>645</v>
      </c>
      <c r="T225" s="20" t="s">
        <v>645</v>
      </c>
      <c r="U225" s="22" t="s">
        <v>645</v>
      </c>
      <c r="V225" s="23" t="s">
        <v>645</v>
      </c>
      <c r="W225" s="25" t="s">
        <v>645</v>
      </c>
    </row>
    <row r="226" spans="1:23" ht="10.199999999999999">
      <c r="A226" s="55">
        <v>523700</v>
      </c>
      <c r="B226" s="37" t="s">
        <v>670</v>
      </c>
      <c r="C226" s="38" t="s">
        <v>28</v>
      </c>
      <c r="D226" s="37" t="s">
        <v>80</v>
      </c>
      <c r="E226" s="31">
        <v>5</v>
      </c>
      <c r="F226" s="39">
        <v>1</v>
      </c>
      <c r="G226" s="40">
        <v>1</v>
      </c>
      <c r="I226" s="26" t="s">
        <v>645</v>
      </c>
      <c r="J226" s="26" t="s">
        <v>645</v>
      </c>
      <c r="K226" s="27" t="s">
        <v>645</v>
      </c>
      <c r="L226" s="26" t="s">
        <v>645</v>
      </c>
      <c r="M226" s="22" t="s">
        <v>645</v>
      </c>
      <c r="N226" s="28" t="s">
        <v>645</v>
      </c>
      <c r="O226" s="29" t="s">
        <v>645</v>
      </c>
      <c r="Q226" s="20" t="s">
        <v>645</v>
      </c>
      <c r="R226" s="20" t="s">
        <v>645</v>
      </c>
      <c r="S226" s="20" t="s">
        <v>645</v>
      </c>
      <c r="T226" s="20" t="s">
        <v>645</v>
      </c>
      <c r="U226" s="22" t="s">
        <v>645</v>
      </c>
      <c r="V226" s="23" t="s">
        <v>645</v>
      </c>
      <c r="W226" s="25" t="s">
        <v>645</v>
      </c>
    </row>
    <row r="227" spans="1:23" ht="10.199999999999999">
      <c r="A227" s="54">
        <v>551262</v>
      </c>
      <c r="B227" s="26" t="s">
        <v>671</v>
      </c>
      <c r="C227" s="27" t="s">
        <v>28</v>
      </c>
      <c r="D227" s="26" t="s">
        <v>144</v>
      </c>
      <c r="E227" s="22">
        <v>5</v>
      </c>
      <c r="F227" s="28">
        <v>0</v>
      </c>
      <c r="G227" s="29">
        <v>0</v>
      </c>
      <c r="I227" s="26" t="s">
        <v>645</v>
      </c>
      <c r="J227" s="26" t="s">
        <v>645</v>
      </c>
      <c r="K227" s="27" t="s">
        <v>645</v>
      </c>
      <c r="L227" s="26" t="s">
        <v>645</v>
      </c>
      <c r="M227" s="22" t="s">
        <v>645</v>
      </c>
      <c r="N227" s="28" t="s">
        <v>645</v>
      </c>
      <c r="O227" s="29" t="s">
        <v>645</v>
      </c>
      <c r="Q227" s="20" t="s">
        <v>645</v>
      </c>
      <c r="R227" s="20" t="s">
        <v>645</v>
      </c>
      <c r="S227" s="20" t="s">
        <v>645</v>
      </c>
      <c r="T227" s="20" t="s">
        <v>645</v>
      </c>
      <c r="U227" s="22" t="s">
        <v>645</v>
      </c>
      <c r="V227" s="23" t="s">
        <v>645</v>
      </c>
      <c r="W227" s="25" t="s">
        <v>645</v>
      </c>
    </row>
    <row r="228" spans="1:23" ht="10.199999999999999">
      <c r="A228" s="54">
        <v>627221</v>
      </c>
      <c r="B228" s="26" t="s">
        <v>672</v>
      </c>
      <c r="C228" s="27" t="s">
        <v>28</v>
      </c>
      <c r="D228" s="26" t="s">
        <v>144</v>
      </c>
      <c r="E228" s="22">
        <v>5</v>
      </c>
      <c r="F228" s="28">
        <v>0</v>
      </c>
      <c r="G228" s="29">
        <v>0</v>
      </c>
      <c r="I228" s="26" t="s">
        <v>645</v>
      </c>
      <c r="J228" s="26" t="s">
        <v>645</v>
      </c>
      <c r="K228" s="27" t="s">
        <v>645</v>
      </c>
      <c r="L228" s="26" t="s">
        <v>645</v>
      </c>
      <c r="M228" s="22" t="s">
        <v>645</v>
      </c>
      <c r="N228" s="28" t="s">
        <v>645</v>
      </c>
      <c r="O228" s="29" t="s">
        <v>645</v>
      </c>
      <c r="Q228" s="20" t="s">
        <v>645</v>
      </c>
      <c r="R228" s="20" t="s">
        <v>645</v>
      </c>
      <c r="S228" s="20" t="s">
        <v>645</v>
      </c>
      <c r="T228" s="20" t="s">
        <v>645</v>
      </c>
      <c r="U228" s="22" t="s">
        <v>645</v>
      </c>
      <c r="V228" s="23" t="s">
        <v>645</v>
      </c>
      <c r="W228" s="25" t="s">
        <v>645</v>
      </c>
    </row>
    <row r="229" spans="1:23" ht="10.199999999999999">
      <c r="A229" s="54">
        <v>660392</v>
      </c>
      <c r="B229" s="26" t="s">
        <v>673</v>
      </c>
      <c r="C229" s="27" t="s">
        <v>28</v>
      </c>
      <c r="D229" s="26" t="s">
        <v>85</v>
      </c>
      <c r="E229" s="22">
        <v>5</v>
      </c>
      <c r="F229" s="28">
        <v>0</v>
      </c>
      <c r="G229" s="29">
        <v>0</v>
      </c>
      <c r="I229" s="26" t="s">
        <v>645</v>
      </c>
      <c r="J229" s="26" t="s">
        <v>645</v>
      </c>
      <c r="K229" s="27" t="s">
        <v>645</v>
      </c>
      <c r="L229" s="26" t="s">
        <v>645</v>
      </c>
      <c r="M229" s="22" t="s">
        <v>645</v>
      </c>
      <c r="N229" s="28" t="s">
        <v>645</v>
      </c>
      <c r="O229" s="29" t="s">
        <v>645</v>
      </c>
      <c r="Q229" s="20" t="s">
        <v>645</v>
      </c>
      <c r="R229" s="20" t="s">
        <v>645</v>
      </c>
      <c r="S229" s="20" t="s">
        <v>645</v>
      </c>
      <c r="T229" s="20" t="s">
        <v>645</v>
      </c>
      <c r="U229" s="22" t="s">
        <v>645</v>
      </c>
      <c r="V229" s="23" t="s">
        <v>645</v>
      </c>
      <c r="W229" s="25" t="s">
        <v>645</v>
      </c>
    </row>
    <row r="230" spans="1:23" ht="10.199999999999999">
      <c r="A230" s="54">
        <v>490145</v>
      </c>
      <c r="B230" s="26" t="s">
        <v>674</v>
      </c>
      <c r="C230" s="27" t="s">
        <v>28</v>
      </c>
      <c r="D230" s="26" t="s">
        <v>65</v>
      </c>
      <c r="E230" s="22">
        <v>4.5</v>
      </c>
      <c r="F230" s="28">
        <v>0</v>
      </c>
      <c r="G230" s="29">
        <v>0</v>
      </c>
      <c r="I230" s="26" t="s">
        <v>645</v>
      </c>
      <c r="J230" s="26" t="s">
        <v>645</v>
      </c>
      <c r="K230" s="27" t="s">
        <v>645</v>
      </c>
      <c r="L230" s="26" t="s">
        <v>645</v>
      </c>
      <c r="M230" s="22" t="s">
        <v>645</v>
      </c>
      <c r="N230" s="28" t="s">
        <v>645</v>
      </c>
      <c r="O230" s="29" t="s">
        <v>645</v>
      </c>
      <c r="Q230" s="20" t="s">
        <v>645</v>
      </c>
      <c r="R230" s="20" t="s">
        <v>645</v>
      </c>
      <c r="S230" s="20" t="s">
        <v>645</v>
      </c>
      <c r="T230" s="20" t="s">
        <v>645</v>
      </c>
      <c r="U230" s="22" t="s">
        <v>645</v>
      </c>
      <c r="V230" s="23" t="s">
        <v>645</v>
      </c>
      <c r="W230" s="25" t="s">
        <v>645</v>
      </c>
    </row>
    <row r="231" spans="1:23" ht="10.199999999999999">
      <c r="A231" s="54">
        <v>500058</v>
      </c>
      <c r="B231" s="26" t="s">
        <v>675</v>
      </c>
      <c r="C231" s="27" t="s">
        <v>28</v>
      </c>
      <c r="D231" s="26" t="s">
        <v>51</v>
      </c>
      <c r="E231" s="22">
        <v>4.5</v>
      </c>
      <c r="F231" s="28">
        <v>0</v>
      </c>
      <c r="G231" s="29">
        <v>0</v>
      </c>
      <c r="I231" s="26" t="s">
        <v>645</v>
      </c>
      <c r="J231" s="26" t="s">
        <v>645</v>
      </c>
      <c r="K231" s="27" t="s">
        <v>645</v>
      </c>
      <c r="L231" s="26" t="s">
        <v>645</v>
      </c>
      <c r="M231" s="22" t="s">
        <v>645</v>
      </c>
      <c r="N231" s="28" t="s">
        <v>645</v>
      </c>
      <c r="O231" s="29" t="s">
        <v>645</v>
      </c>
      <c r="Q231" s="20" t="s">
        <v>645</v>
      </c>
      <c r="R231" s="20" t="s">
        <v>645</v>
      </c>
      <c r="S231" s="20" t="s">
        <v>645</v>
      </c>
      <c r="T231" s="20" t="s">
        <v>645</v>
      </c>
      <c r="U231" s="22" t="s">
        <v>645</v>
      </c>
      <c r="V231" s="23" t="s">
        <v>645</v>
      </c>
      <c r="W231" s="25" t="s">
        <v>645</v>
      </c>
    </row>
    <row r="232" spans="1:23" ht="10.199999999999999">
      <c r="A232" s="54">
        <v>500957</v>
      </c>
      <c r="B232" s="26" t="s">
        <v>676</v>
      </c>
      <c r="C232" s="27" t="s">
        <v>28</v>
      </c>
      <c r="D232" s="26" t="s">
        <v>136</v>
      </c>
      <c r="E232" s="22">
        <v>4.5</v>
      </c>
      <c r="F232" s="28">
        <v>0</v>
      </c>
      <c r="G232" s="29">
        <v>0</v>
      </c>
      <c r="I232" s="26" t="s">
        <v>645</v>
      </c>
      <c r="J232" s="26" t="s">
        <v>645</v>
      </c>
      <c r="K232" s="27" t="s">
        <v>645</v>
      </c>
      <c r="L232" s="26" t="s">
        <v>645</v>
      </c>
      <c r="M232" s="22" t="s">
        <v>645</v>
      </c>
      <c r="N232" s="28" t="s">
        <v>645</v>
      </c>
      <c r="O232" s="29" t="s">
        <v>645</v>
      </c>
      <c r="Q232" s="20" t="s">
        <v>645</v>
      </c>
      <c r="R232" s="20" t="s">
        <v>645</v>
      </c>
      <c r="S232" s="20" t="s">
        <v>645</v>
      </c>
      <c r="T232" s="20" t="s">
        <v>645</v>
      </c>
      <c r="U232" s="22" t="s">
        <v>645</v>
      </c>
      <c r="V232" s="23" t="s">
        <v>645</v>
      </c>
      <c r="W232" s="25" t="s">
        <v>645</v>
      </c>
    </row>
    <row r="233" spans="1:23" ht="10.199999999999999">
      <c r="A233" s="54">
        <v>534392</v>
      </c>
      <c r="B233" s="26" t="s">
        <v>677</v>
      </c>
      <c r="C233" s="27" t="s">
        <v>28</v>
      </c>
      <c r="D233" s="26" t="s">
        <v>136</v>
      </c>
      <c r="E233" s="22">
        <v>4.5</v>
      </c>
      <c r="F233" s="28">
        <v>0</v>
      </c>
      <c r="G233" s="29">
        <v>0</v>
      </c>
      <c r="I233" s="26" t="s">
        <v>645</v>
      </c>
      <c r="J233" s="26" t="s">
        <v>645</v>
      </c>
      <c r="K233" s="27" t="s">
        <v>645</v>
      </c>
      <c r="L233" s="26" t="s">
        <v>645</v>
      </c>
      <c r="M233" s="22" t="s">
        <v>645</v>
      </c>
      <c r="N233" s="28" t="s">
        <v>645</v>
      </c>
      <c r="O233" s="29" t="s">
        <v>645</v>
      </c>
      <c r="Q233" s="20" t="s">
        <v>645</v>
      </c>
      <c r="R233" s="20" t="s">
        <v>645</v>
      </c>
      <c r="S233" s="20" t="s">
        <v>645</v>
      </c>
      <c r="T233" s="20" t="s">
        <v>645</v>
      </c>
      <c r="U233" s="22" t="s">
        <v>645</v>
      </c>
      <c r="V233" s="23" t="s">
        <v>645</v>
      </c>
      <c r="W233" s="25" t="s">
        <v>645</v>
      </c>
    </row>
    <row r="234" spans="1:23" ht="10.199999999999999">
      <c r="A234" s="54">
        <v>549653</v>
      </c>
      <c r="B234" s="26" t="s">
        <v>678</v>
      </c>
      <c r="C234" s="27" t="s">
        <v>28</v>
      </c>
      <c r="D234" s="26" t="s">
        <v>144</v>
      </c>
      <c r="E234" s="22">
        <v>4.5</v>
      </c>
      <c r="F234" s="28">
        <v>0</v>
      </c>
      <c r="G234" s="29">
        <v>0</v>
      </c>
      <c r="I234" s="26" t="s">
        <v>645</v>
      </c>
      <c r="J234" s="26" t="s">
        <v>645</v>
      </c>
      <c r="K234" s="27" t="s">
        <v>645</v>
      </c>
      <c r="L234" s="26" t="s">
        <v>645</v>
      </c>
      <c r="M234" s="22" t="s">
        <v>645</v>
      </c>
      <c r="N234" s="28" t="s">
        <v>645</v>
      </c>
      <c r="O234" s="29" t="s">
        <v>645</v>
      </c>
      <c r="Q234" s="20" t="s">
        <v>645</v>
      </c>
      <c r="R234" s="20" t="s">
        <v>645</v>
      </c>
      <c r="S234" s="20" t="s">
        <v>645</v>
      </c>
      <c r="T234" s="20" t="s">
        <v>645</v>
      </c>
      <c r="U234" s="22" t="s">
        <v>645</v>
      </c>
      <c r="V234" s="23" t="s">
        <v>645</v>
      </c>
      <c r="W234" s="25" t="s">
        <v>645</v>
      </c>
    </row>
    <row r="235" spans="1:23" ht="10.199999999999999">
      <c r="A235" s="54">
        <v>557012</v>
      </c>
      <c r="B235" s="26" t="s">
        <v>679</v>
      </c>
      <c r="C235" s="27" t="s">
        <v>28</v>
      </c>
      <c r="D235" s="26" t="s">
        <v>140</v>
      </c>
      <c r="E235" s="22">
        <v>4.5</v>
      </c>
      <c r="F235" s="28">
        <v>0</v>
      </c>
      <c r="G235" s="29">
        <v>1</v>
      </c>
      <c r="I235" s="26" t="s">
        <v>645</v>
      </c>
      <c r="J235" s="26" t="s">
        <v>645</v>
      </c>
      <c r="K235" s="27" t="s">
        <v>645</v>
      </c>
      <c r="L235" s="26" t="s">
        <v>645</v>
      </c>
      <c r="M235" s="22" t="s">
        <v>645</v>
      </c>
      <c r="N235" s="28" t="s">
        <v>645</v>
      </c>
      <c r="O235" s="29" t="s">
        <v>645</v>
      </c>
      <c r="Q235" s="20" t="s">
        <v>645</v>
      </c>
      <c r="R235" s="20" t="s">
        <v>645</v>
      </c>
      <c r="S235" s="20" t="s">
        <v>645</v>
      </c>
      <c r="T235" s="20" t="s">
        <v>645</v>
      </c>
      <c r="U235" s="22" t="s">
        <v>645</v>
      </c>
      <c r="V235" s="23" t="s">
        <v>645</v>
      </c>
      <c r="W235" s="25" t="s">
        <v>645</v>
      </c>
    </row>
    <row r="236" spans="1:23" ht="10.199999999999999">
      <c r="A236" s="54">
        <v>565297</v>
      </c>
      <c r="B236" s="26" t="s">
        <v>680</v>
      </c>
      <c r="C236" s="27" t="s">
        <v>28</v>
      </c>
      <c r="D236" s="26" t="s">
        <v>99</v>
      </c>
      <c r="E236" s="22">
        <v>4.5</v>
      </c>
      <c r="F236" s="28">
        <v>0</v>
      </c>
      <c r="G236" s="29">
        <v>0</v>
      </c>
      <c r="I236" s="26" t="s">
        <v>645</v>
      </c>
      <c r="J236" s="26" t="s">
        <v>645</v>
      </c>
      <c r="K236" s="27" t="s">
        <v>645</v>
      </c>
      <c r="L236" s="26" t="s">
        <v>645</v>
      </c>
      <c r="M236" s="22" t="s">
        <v>645</v>
      </c>
      <c r="N236" s="28" t="s">
        <v>645</v>
      </c>
      <c r="O236" s="29" t="s">
        <v>645</v>
      </c>
      <c r="Q236" s="20" t="s">
        <v>645</v>
      </c>
      <c r="R236" s="20" t="s">
        <v>645</v>
      </c>
      <c r="S236" s="20" t="s">
        <v>645</v>
      </c>
      <c r="T236" s="20" t="s">
        <v>645</v>
      </c>
      <c r="U236" s="22" t="s">
        <v>645</v>
      </c>
      <c r="V236" s="23" t="s">
        <v>645</v>
      </c>
      <c r="W236" s="25" t="s">
        <v>645</v>
      </c>
    </row>
    <row r="237" spans="1:23" ht="10.199999999999999">
      <c r="A237" s="54">
        <v>567119</v>
      </c>
      <c r="B237" s="26" t="s">
        <v>681</v>
      </c>
      <c r="C237" s="27" t="s">
        <v>28</v>
      </c>
      <c r="D237" s="26" t="s">
        <v>69</v>
      </c>
      <c r="E237" s="22">
        <v>4.5</v>
      </c>
      <c r="F237" s="28">
        <v>0</v>
      </c>
      <c r="G237" s="29">
        <v>0</v>
      </c>
      <c r="I237" s="26" t="s">
        <v>645</v>
      </c>
      <c r="J237" s="26" t="s">
        <v>645</v>
      </c>
      <c r="K237" s="27" t="s">
        <v>645</v>
      </c>
      <c r="L237" s="26" t="s">
        <v>645</v>
      </c>
      <c r="M237" s="22" t="s">
        <v>645</v>
      </c>
      <c r="N237" s="28" t="s">
        <v>645</v>
      </c>
      <c r="O237" s="29" t="s">
        <v>645</v>
      </c>
      <c r="Q237" s="20" t="s">
        <v>645</v>
      </c>
      <c r="R237" s="20" t="s">
        <v>645</v>
      </c>
      <c r="S237" s="20" t="s">
        <v>645</v>
      </c>
      <c r="T237" s="20" t="s">
        <v>645</v>
      </c>
      <c r="U237" s="22" t="s">
        <v>645</v>
      </c>
      <c r="V237" s="23" t="s">
        <v>645</v>
      </c>
      <c r="W237" s="25" t="s">
        <v>645</v>
      </c>
    </row>
    <row r="238" spans="1:23" ht="10.199999999999999">
      <c r="A238" s="54">
        <v>593174</v>
      </c>
      <c r="B238" s="26" t="s">
        <v>682</v>
      </c>
      <c r="C238" s="27" t="s">
        <v>28</v>
      </c>
      <c r="D238" s="26" t="s">
        <v>57</v>
      </c>
      <c r="E238" s="22">
        <v>4.5</v>
      </c>
      <c r="F238" s="28">
        <v>0</v>
      </c>
      <c r="G238" s="29">
        <v>0</v>
      </c>
      <c r="I238" s="26" t="s">
        <v>645</v>
      </c>
      <c r="J238" s="26" t="s">
        <v>645</v>
      </c>
      <c r="K238" s="27" t="s">
        <v>645</v>
      </c>
      <c r="L238" s="26" t="s">
        <v>645</v>
      </c>
      <c r="M238" s="22" t="s">
        <v>645</v>
      </c>
      <c r="N238" s="28" t="s">
        <v>645</v>
      </c>
      <c r="O238" s="29" t="s">
        <v>645</v>
      </c>
      <c r="Q238" s="20" t="s">
        <v>645</v>
      </c>
      <c r="R238" s="20" t="s">
        <v>645</v>
      </c>
      <c r="S238" s="20" t="s">
        <v>645</v>
      </c>
      <c r="T238" s="20" t="s">
        <v>645</v>
      </c>
      <c r="U238" s="22" t="s">
        <v>645</v>
      </c>
      <c r="V238" s="23" t="s">
        <v>645</v>
      </c>
      <c r="W238" s="25" t="s">
        <v>645</v>
      </c>
    </row>
    <row r="239" spans="1:23" ht="10.199999999999999">
      <c r="A239" s="54">
        <v>596047</v>
      </c>
      <c r="B239" s="26" t="s">
        <v>683</v>
      </c>
      <c r="C239" s="27" t="s">
        <v>28</v>
      </c>
      <c r="D239" s="26" t="s">
        <v>78</v>
      </c>
      <c r="E239" s="22">
        <v>4.5</v>
      </c>
      <c r="F239" s="28">
        <v>0</v>
      </c>
      <c r="G239" s="29">
        <v>0</v>
      </c>
      <c r="I239" s="26" t="s">
        <v>645</v>
      </c>
      <c r="J239" s="26" t="s">
        <v>645</v>
      </c>
      <c r="K239" s="27" t="s">
        <v>645</v>
      </c>
      <c r="L239" s="26" t="s">
        <v>645</v>
      </c>
      <c r="M239" s="22" t="s">
        <v>645</v>
      </c>
      <c r="N239" s="28" t="s">
        <v>645</v>
      </c>
      <c r="O239" s="29" t="s">
        <v>645</v>
      </c>
      <c r="Q239" s="20" t="s">
        <v>645</v>
      </c>
      <c r="R239" s="20" t="s">
        <v>645</v>
      </c>
      <c r="S239" s="20" t="s">
        <v>645</v>
      </c>
      <c r="T239" s="20" t="s">
        <v>645</v>
      </c>
      <c r="U239" s="22" t="s">
        <v>645</v>
      </c>
      <c r="V239" s="23" t="s">
        <v>645</v>
      </c>
      <c r="W239" s="25" t="s">
        <v>645</v>
      </c>
    </row>
    <row r="240" spans="1:23" ht="10.199999999999999">
      <c r="A240" s="54">
        <v>599303</v>
      </c>
      <c r="B240" s="26" t="s">
        <v>684</v>
      </c>
      <c r="C240" s="27" t="s">
        <v>28</v>
      </c>
      <c r="D240" s="26" t="s">
        <v>67</v>
      </c>
      <c r="E240" s="22">
        <v>4.5</v>
      </c>
      <c r="F240" s="28">
        <v>0</v>
      </c>
      <c r="G240" s="29">
        <v>0</v>
      </c>
      <c r="I240" s="26" t="s">
        <v>645</v>
      </c>
      <c r="J240" s="26" t="s">
        <v>645</v>
      </c>
      <c r="K240" s="27" t="s">
        <v>645</v>
      </c>
      <c r="L240" s="26" t="s">
        <v>645</v>
      </c>
      <c r="M240" s="22" t="s">
        <v>645</v>
      </c>
      <c r="N240" s="28" t="s">
        <v>645</v>
      </c>
      <c r="O240" s="29" t="s">
        <v>645</v>
      </c>
      <c r="Q240" s="20" t="s">
        <v>645</v>
      </c>
      <c r="R240" s="20" t="s">
        <v>645</v>
      </c>
      <c r="S240" s="20" t="s">
        <v>645</v>
      </c>
      <c r="T240" s="20" t="s">
        <v>645</v>
      </c>
      <c r="U240" s="22" t="s">
        <v>645</v>
      </c>
      <c r="V240" s="23" t="s">
        <v>645</v>
      </c>
      <c r="W240" s="25" t="s">
        <v>645</v>
      </c>
    </row>
    <row r="241" spans="1:23" ht="10.199999999999999">
      <c r="A241" s="54">
        <v>631786</v>
      </c>
      <c r="B241" s="26" t="s">
        <v>685</v>
      </c>
      <c r="C241" s="27" t="s">
        <v>28</v>
      </c>
      <c r="D241" s="26" t="s">
        <v>96</v>
      </c>
      <c r="E241" s="22">
        <v>4.5</v>
      </c>
      <c r="F241" s="28">
        <v>0</v>
      </c>
      <c r="G241" s="29">
        <v>0</v>
      </c>
      <c r="I241" s="26" t="s">
        <v>645</v>
      </c>
      <c r="J241" s="26" t="s">
        <v>645</v>
      </c>
      <c r="K241" s="27" t="s">
        <v>645</v>
      </c>
      <c r="L241" s="26" t="s">
        <v>645</v>
      </c>
      <c r="M241" s="22" t="s">
        <v>645</v>
      </c>
      <c r="N241" s="28" t="s">
        <v>645</v>
      </c>
      <c r="O241" s="29" t="s">
        <v>645</v>
      </c>
      <c r="Q241" s="20" t="s">
        <v>645</v>
      </c>
      <c r="R241" s="20" t="s">
        <v>645</v>
      </c>
      <c r="S241" s="20" t="s">
        <v>645</v>
      </c>
      <c r="T241" s="20" t="s">
        <v>645</v>
      </c>
      <c r="U241" s="22" t="s">
        <v>645</v>
      </c>
      <c r="V241" s="23" t="s">
        <v>645</v>
      </c>
      <c r="W241" s="25" t="s">
        <v>645</v>
      </c>
    </row>
    <row r="242" spans="1:23" ht="10.199999999999999">
      <c r="A242" s="54" t="s">
        <v>645</v>
      </c>
      <c r="B242" s="26" t="s">
        <v>645</v>
      </c>
      <c r="C242" s="27" t="s">
        <v>645</v>
      </c>
      <c r="D242" s="26" t="s">
        <v>645</v>
      </c>
      <c r="E242" s="22" t="s">
        <v>645</v>
      </c>
      <c r="F242" s="28" t="s">
        <v>645</v>
      </c>
      <c r="G242" s="29" t="s">
        <v>645</v>
      </c>
      <c r="I242" s="26" t="s">
        <v>645</v>
      </c>
      <c r="J242" s="26" t="s">
        <v>645</v>
      </c>
      <c r="K242" s="27" t="s">
        <v>645</v>
      </c>
      <c r="L242" s="26" t="s">
        <v>645</v>
      </c>
      <c r="M242" s="22" t="s">
        <v>645</v>
      </c>
      <c r="N242" s="28" t="s">
        <v>645</v>
      </c>
      <c r="O242" s="29" t="s">
        <v>645</v>
      </c>
      <c r="Q242" s="20" t="s">
        <v>645</v>
      </c>
      <c r="R242" s="20" t="s">
        <v>645</v>
      </c>
      <c r="S242" s="20" t="s">
        <v>645</v>
      </c>
      <c r="T242" s="20" t="s">
        <v>645</v>
      </c>
      <c r="U242" s="22" t="s">
        <v>645</v>
      </c>
      <c r="V242" s="23" t="s">
        <v>645</v>
      </c>
      <c r="W242" s="25" t="s">
        <v>645</v>
      </c>
    </row>
    <row r="243" spans="1:23" ht="10.199999999999999">
      <c r="A243" s="54" t="s">
        <v>645</v>
      </c>
      <c r="B243" s="26" t="s">
        <v>645</v>
      </c>
      <c r="C243" s="27" t="s">
        <v>645</v>
      </c>
      <c r="D243" s="26" t="s">
        <v>645</v>
      </c>
      <c r="E243" s="22" t="s">
        <v>645</v>
      </c>
      <c r="F243" s="28" t="s">
        <v>645</v>
      </c>
      <c r="G243" s="29" t="s">
        <v>645</v>
      </c>
      <c r="I243" s="26" t="s">
        <v>645</v>
      </c>
      <c r="J243" s="26" t="s">
        <v>645</v>
      </c>
      <c r="K243" s="27" t="s">
        <v>645</v>
      </c>
      <c r="L243" s="26" t="s">
        <v>645</v>
      </c>
      <c r="M243" s="22" t="s">
        <v>645</v>
      </c>
      <c r="N243" s="28" t="s">
        <v>645</v>
      </c>
      <c r="O243" s="29" t="s">
        <v>645</v>
      </c>
      <c r="Q243" s="20" t="s">
        <v>645</v>
      </c>
      <c r="R243" s="20" t="s">
        <v>645</v>
      </c>
      <c r="S243" s="20" t="s">
        <v>645</v>
      </c>
      <c r="T243" s="20" t="s">
        <v>645</v>
      </c>
      <c r="U243" s="22" t="s">
        <v>645</v>
      </c>
      <c r="V243" s="23" t="s">
        <v>645</v>
      </c>
      <c r="W243" s="25" t="s">
        <v>645</v>
      </c>
    </row>
    <row r="244" spans="1:23" ht="10.199999999999999">
      <c r="A244" s="54" t="s">
        <v>645</v>
      </c>
      <c r="B244" s="26" t="s">
        <v>645</v>
      </c>
      <c r="C244" s="27" t="s">
        <v>645</v>
      </c>
      <c r="D244" s="26" t="s">
        <v>645</v>
      </c>
      <c r="E244" s="22" t="s">
        <v>645</v>
      </c>
      <c r="F244" s="28" t="s">
        <v>645</v>
      </c>
      <c r="G244" s="29" t="s">
        <v>645</v>
      </c>
      <c r="I244" s="26" t="s">
        <v>645</v>
      </c>
      <c r="J244" s="26" t="s">
        <v>645</v>
      </c>
      <c r="K244" s="27" t="s">
        <v>645</v>
      </c>
      <c r="L244" s="26" t="s">
        <v>645</v>
      </c>
      <c r="M244" s="22" t="s">
        <v>645</v>
      </c>
      <c r="N244" s="28" t="s">
        <v>645</v>
      </c>
      <c r="O244" s="29" t="s">
        <v>645</v>
      </c>
      <c r="Q244" s="20" t="s">
        <v>645</v>
      </c>
      <c r="R244" s="20" t="s">
        <v>645</v>
      </c>
      <c r="S244" s="20" t="s">
        <v>645</v>
      </c>
      <c r="T244" s="20" t="s">
        <v>645</v>
      </c>
      <c r="U244" s="22" t="s">
        <v>645</v>
      </c>
      <c r="V244" s="23" t="s">
        <v>645</v>
      </c>
      <c r="W244" s="25" t="s">
        <v>645</v>
      </c>
    </row>
    <row r="245" spans="1:23" ht="10.199999999999999">
      <c r="A245" s="54" t="s">
        <v>645</v>
      </c>
      <c r="B245" s="26" t="s">
        <v>645</v>
      </c>
      <c r="C245" s="27" t="s">
        <v>645</v>
      </c>
      <c r="D245" s="26" t="s">
        <v>645</v>
      </c>
      <c r="E245" s="22" t="s">
        <v>645</v>
      </c>
      <c r="F245" s="28" t="s">
        <v>645</v>
      </c>
      <c r="G245" s="29" t="s">
        <v>645</v>
      </c>
      <c r="I245" s="26" t="s">
        <v>645</v>
      </c>
      <c r="J245" s="26" t="s">
        <v>645</v>
      </c>
      <c r="K245" s="27" t="s">
        <v>645</v>
      </c>
      <c r="L245" s="26" t="s">
        <v>645</v>
      </c>
      <c r="M245" s="22" t="s">
        <v>645</v>
      </c>
      <c r="N245" s="28" t="s">
        <v>645</v>
      </c>
      <c r="O245" s="29" t="s">
        <v>645</v>
      </c>
      <c r="Q245" s="20" t="s">
        <v>645</v>
      </c>
      <c r="R245" s="20" t="s">
        <v>645</v>
      </c>
      <c r="S245" s="20" t="s">
        <v>645</v>
      </c>
      <c r="T245" s="20" t="s">
        <v>645</v>
      </c>
      <c r="U245" s="22" t="s">
        <v>645</v>
      </c>
      <c r="V245" s="23" t="s">
        <v>645</v>
      </c>
      <c r="W245" s="25" t="s">
        <v>645</v>
      </c>
    </row>
    <row r="246" spans="1:23" ht="10.199999999999999">
      <c r="A246" s="54" t="s">
        <v>645</v>
      </c>
      <c r="B246" s="26" t="s">
        <v>645</v>
      </c>
      <c r="C246" s="27" t="s">
        <v>645</v>
      </c>
      <c r="D246" s="26" t="s">
        <v>645</v>
      </c>
      <c r="E246" s="22" t="s">
        <v>645</v>
      </c>
      <c r="F246" s="28" t="s">
        <v>645</v>
      </c>
      <c r="G246" s="29" t="s">
        <v>645</v>
      </c>
      <c r="I246" s="26" t="s">
        <v>645</v>
      </c>
      <c r="J246" s="26" t="s">
        <v>645</v>
      </c>
      <c r="K246" s="27" t="s">
        <v>645</v>
      </c>
      <c r="L246" s="26" t="s">
        <v>645</v>
      </c>
      <c r="M246" s="22" t="s">
        <v>645</v>
      </c>
      <c r="N246" s="28" t="s">
        <v>645</v>
      </c>
      <c r="O246" s="29" t="s">
        <v>645</v>
      </c>
      <c r="Q246" s="20" t="s">
        <v>645</v>
      </c>
      <c r="R246" s="20" t="s">
        <v>645</v>
      </c>
      <c r="S246" s="20" t="s">
        <v>645</v>
      </c>
      <c r="T246" s="20" t="s">
        <v>645</v>
      </c>
      <c r="U246" s="22" t="s">
        <v>645</v>
      </c>
      <c r="V246" s="23" t="s">
        <v>645</v>
      </c>
      <c r="W246" s="25" t="s">
        <v>645</v>
      </c>
    </row>
    <row r="247" spans="1:23" ht="10.199999999999999">
      <c r="A247" s="54" t="s">
        <v>645</v>
      </c>
      <c r="B247" s="26" t="s">
        <v>645</v>
      </c>
      <c r="C247" s="27" t="s">
        <v>645</v>
      </c>
      <c r="D247" s="26" t="s">
        <v>645</v>
      </c>
      <c r="E247" s="22" t="s">
        <v>645</v>
      </c>
      <c r="F247" s="28" t="s">
        <v>645</v>
      </c>
      <c r="G247" s="29" t="s">
        <v>645</v>
      </c>
      <c r="I247" s="26" t="s">
        <v>645</v>
      </c>
      <c r="J247" s="26" t="s">
        <v>645</v>
      </c>
      <c r="K247" s="27" t="s">
        <v>645</v>
      </c>
      <c r="L247" s="26" t="s">
        <v>645</v>
      </c>
      <c r="M247" s="22" t="s">
        <v>645</v>
      </c>
      <c r="N247" s="28" t="s">
        <v>645</v>
      </c>
      <c r="O247" s="29" t="s">
        <v>645</v>
      </c>
      <c r="Q247" s="20" t="s">
        <v>645</v>
      </c>
      <c r="R247" s="20" t="s">
        <v>645</v>
      </c>
      <c r="S247" s="20" t="s">
        <v>645</v>
      </c>
      <c r="T247" s="20" t="s">
        <v>645</v>
      </c>
      <c r="U247" s="22" t="s">
        <v>645</v>
      </c>
      <c r="V247" s="23" t="s">
        <v>645</v>
      </c>
      <c r="W247" s="25" t="s">
        <v>645</v>
      </c>
    </row>
    <row r="248" spans="1:23" ht="10.199999999999999">
      <c r="A248" s="54" t="s">
        <v>645</v>
      </c>
      <c r="B248" s="26" t="s">
        <v>645</v>
      </c>
      <c r="C248" s="27" t="s">
        <v>645</v>
      </c>
      <c r="D248" s="26" t="s">
        <v>645</v>
      </c>
      <c r="E248" s="22" t="s">
        <v>645</v>
      </c>
      <c r="F248" s="28" t="s">
        <v>645</v>
      </c>
      <c r="G248" s="29" t="s">
        <v>645</v>
      </c>
      <c r="I248" s="26" t="s">
        <v>645</v>
      </c>
      <c r="J248" s="26" t="s">
        <v>645</v>
      </c>
      <c r="K248" s="27" t="s">
        <v>645</v>
      </c>
      <c r="L248" s="26" t="s">
        <v>645</v>
      </c>
      <c r="M248" s="22" t="s">
        <v>645</v>
      </c>
      <c r="N248" s="28" t="s">
        <v>645</v>
      </c>
      <c r="O248" s="29" t="s">
        <v>645</v>
      </c>
      <c r="Q248" s="20" t="s">
        <v>645</v>
      </c>
      <c r="R248" s="20" t="s">
        <v>645</v>
      </c>
      <c r="S248" s="20" t="s">
        <v>645</v>
      </c>
      <c r="T248" s="20" t="s">
        <v>645</v>
      </c>
      <c r="U248" s="22" t="s">
        <v>645</v>
      </c>
      <c r="V248" s="23" t="s">
        <v>645</v>
      </c>
      <c r="W248" s="25" t="s">
        <v>645</v>
      </c>
    </row>
    <row r="249" spans="1:23" ht="10.199999999999999">
      <c r="A249" s="54" t="s">
        <v>645</v>
      </c>
      <c r="B249" s="26" t="s">
        <v>645</v>
      </c>
      <c r="C249" s="27" t="s">
        <v>645</v>
      </c>
      <c r="D249" s="26" t="s">
        <v>645</v>
      </c>
      <c r="E249" s="22" t="s">
        <v>645</v>
      </c>
      <c r="F249" s="28" t="s">
        <v>645</v>
      </c>
      <c r="G249" s="29" t="s">
        <v>645</v>
      </c>
      <c r="I249" s="26" t="s">
        <v>645</v>
      </c>
      <c r="J249" s="26" t="s">
        <v>645</v>
      </c>
      <c r="K249" s="27" t="s">
        <v>645</v>
      </c>
      <c r="L249" s="26" t="s">
        <v>645</v>
      </c>
      <c r="M249" s="22" t="s">
        <v>645</v>
      </c>
      <c r="N249" s="28" t="s">
        <v>645</v>
      </c>
      <c r="O249" s="29" t="s">
        <v>645</v>
      </c>
      <c r="Q249" s="20" t="s">
        <v>645</v>
      </c>
      <c r="R249" s="20" t="s">
        <v>645</v>
      </c>
      <c r="S249" s="20" t="s">
        <v>645</v>
      </c>
      <c r="T249" s="20" t="s">
        <v>645</v>
      </c>
      <c r="U249" s="22" t="s">
        <v>645</v>
      </c>
      <c r="V249" s="23" t="s">
        <v>645</v>
      </c>
      <c r="W249" s="25" t="s">
        <v>645</v>
      </c>
    </row>
    <row r="250" spans="1:23" ht="10.199999999999999">
      <c r="A250" s="54" t="s">
        <v>645</v>
      </c>
      <c r="B250" s="26" t="s">
        <v>645</v>
      </c>
      <c r="C250" s="27" t="s">
        <v>645</v>
      </c>
      <c r="D250" s="26" t="s">
        <v>645</v>
      </c>
      <c r="E250" s="22" t="s">
        <v>645</v>
      </c>
      <c r="F250" s="28" t="s">
        <v>645</v>
      </c>
      <c r="G250" s="29" t="s">
        <v>645</v>
      </c>
      <c r="I250" s="26" t="s">
        <v>645</v>
      </c>
      <c r="J250" s="26" t="s">
        <v>645</v>
      </c>
      <c r="K250" s="27" t="s">
        <v>645</v>
      </c>
      <c r="L250" s="26" t="s">
        <v>645</v>
      </c>
      <c r="M250" s="22" t="s">
        <v>645</v>
      </c>
      <c r="N250" s="28" t="s">
        <v>645</v>
      </c>
      <c r="O250" s="29" t="s">
        <v>645</v>
      </c>
      <c r="Q250" s="20" t="s">
        <v>645</v>
      </c>
      <c r="R250" s="20" t="s">
        <v>645</v>
      </c>
      <c r="S250" s="20" t="s">
        <v>645</v>
      </c>
      <c r="T250" s="20" t="s">
        <v>645</v>
      </c>
      <c r="U250" s="22" t="s">
        <v>645</v>
      </c>
      <c r="V250" s="23" t="s">
        <v>645</v>
      </c>
      <c r="W250" s="25" t="s">
        <v>645</v>
      </c>
    </row>
    <row r="251" spans="1:23" ht="10.199999999999999">
      <c r="A251" s="54" t="s">
        <v>645</v>
      </c>
      <c r="B251" s="26" t="s">
        <v>645</v>
      </c>
      <c r="C251" s="27" t="s">
        <v>645</v>
      </c>
      <c r="D251" s="26" t="s">
        <v>645</v>
      </c>
      <c r="E251" s="22" t="s">
        <v>645</v>
      </c>
      <c r="F251" s="28" t="s">
        <v>645</v>
      </c>
      <c r="G251" s="29" t="s">
        <v>645</v>
      </c>
      <c r="I251" s="26" t="s">
        <v>645</v>
      </c>
      <c r="J251" s="26" t="s">
        <v>645</v>
      </c>
      <c r="K251" s="27" t="s">
        <v>645</v>
      </c>
      <c r="L251" s="26" t="s">
        <v>645</v>
      </c>
      <c r="M251" s="22" t="s">
        <v>645</v>
      </c>
      <c r="N251" s="28" t="s">
        <v>645</v>
      </c>
      <c r="O251" s="29" t="s">
        <v>645</v>
      </c>
      <c r="Q251" s="20" t="s">
        <v>645</v>
      </c>
      <c r="R251" s="20" t="s">
        <v>645</v>
      </c>
      <c r="S251" s="20" t="s">
        <v>645</v>
      </c>
      <c r="T251" s="20" t="s">
        <v>645</v>
      </c>
      <c r="U251" s="22" t="s">
        <v>645</v>
      </c>
      <c r="V251" s="23" t="s">
        <v>645</v>
      </c>
      <c r="W251" s="25" t="s">
        <v>645</v>
      </c>
    </row>
    <row r="252" spans="1:23" ht="10.199999999999999">
      <c r="A252" s="54" t="s">
        <v>645</v>
      </c>
      <c r="B252" s="26" t="s">
        <v>645</v>
      </c>
      <c r="C252" s="27" t="s">
        <v>645</v>
      </c>
      <c r="D252" s="26" t="s">
        <v>645</v>
      </c>
      <c r="E252" s="22" t="s">
        <v>645</v>
      </c>
      <c r="F252" s="28" t="s">
        <v>645</v>
      </c>
      <c r="G252" s="29" t="s">
        <v>645</v>
      </c>
      <c r="I252" s="26" t="s">
        <v>645</v>
      </c>
      <c r="J252" s="26" t="s">
        <v>645</v>
      </c>
      <c r="K252" s="27" t="s">
        <v>645</v>
      </c>
      <c r="L252" s="26" t="s">
        <v>645</v>
      </c>
      <c r="M252" s="22" t="s">
        <v>645</v>
      </c>
      <c r="N252" s="28" t="s">
        <v>645</v>
      </c>
      <c r="O252" s="29" t="s">
        <v>645</v>
      </c>
      <c r="Q252" s="20" t="s">
        <v>645</v>
      </c>
      <c r="R252" s="20" t="s">
        <v>645</v>
      </c>
      <c r="S252" s="20" t="s">
        <v>645</v>
      </c>
      <c r="T252" s="20" t="s">
        <v>645</v>
      </c>
      <c r="U252" s="22" t="s">
        <v>645</v>
      </c>
      <c r="V252" s="23" t="s">
        <v>645</v>
      </c>
      <c r="W252" s="25" t="s">
        <v>645</v>
      </c>
    </row>
    <row r="253" spans="1:23" ht="10.199999999999999">
      <c r="A253" s="54" t="s">
        <v>645</v>
      </c>
      <c r="B253" s="26" t="s">
        <v>645</v>
      </c>
      <c r="C253" s="27" t="s">
        <v>645</v>
      </c>
      <c r="D253" s="26" t="s">
        <v>645</v>
      </c>
      <c r="E253" s="22" t="s">
        <v>645</v>
      </c>
      <c r="F253" s="28" t="s">
        <v>645</v>
      </c>
      <c r="G253" s="29" t="s">
        <v>645</v>
      </c>
      <c r="I253" s="26" t="s">
        <v>645</v>
      </c>
      <c r="J253" s="26" t="s">
        <v>645</v>
      </c>
      <c r="K253" s="27" t="s">
        <v>645</v>
      </c>
      <c r="L253" s="26" t="s">
        <v>645</v>
      </c>
      <c r="M253" s="22" t="s">
        <v>645</v>
      </c>
      <c r="N253" s="28" t="s">
        <v>645</v>
      </c>
      <c r="O253" s="29" t="s">
        <v>645</v>
      </c>
      <c r="Q253" s="20" t="s">
        <v>645</v>
      </c>
      <c r="R253" s="20" t="s">
        <v>645</v>
      </c>
      <c r="S253" s="20" t="s">
        <v>645</v>
      </c>
      <c r="T253" s="20" t="s">
        <v>645</v>
      </c>
      <c r="U253" s="22" t="s">
        <v>645</v>
      </c>
      <c r="V253" s="23" t="s">
        <v>645</v>
      </c>
      <c r="W253" s="25" t="s">
        <v>645</v>
      </c>
    </row>
    <row r="254" spans="1:23" ht="10.199999999999999">
      <c r="A254" s="54" t="s">
        <v>645</v>
      </c>
      <c r="B254" s="26" t="s">
        <v>645</v>
      </c>
      <c r="C254" s="27" t="s">
        <v>645</v>
      </c>
      <c r="D254" s="26" t="s">
        <v>645</v>
      </c>
      <c r="E254" s="22" t="s">
        <v>645</v>
      </c>
      <c r="F254" s="28" t="s">
        <v>645</v>
      </c>
      <c r="G254" s="29" t="s">
        <v>645</v>
      </c>
      <c r="I254" s="26" t="s">
        <v>645</v>
      </c>
      <c r="J254" s="26" t="s">
        <v>645</v>
      </c>
      <c r="K254" s="27" t="s">
        <v>645</v>
      </c>
      <c r="L254" s="26" t="s">
        <v>645</v>
      </c>
      <c r="M254" s="22" t="s">
        <v>645</v>
      </c>
      <c r="N254" s="28" t="s">
        <v>645</v>
      </c>
      <c r="O254" s="29" t="s">
        <v>645</v>
      </c>
      <c r="Q254" s="20" t="s">
        <v>645</v>
      </c>
      <c r="R254" s="20" t="s">
        <v>645</v>
      </c>
      <c r="S254" s="20" t="s">
        <v>645</v>
      </c>
      <c r="T254" s="20" t="s">
        <v>645</v>
      </c>
      <c r="U254" s="22" t="s">
        <v>645</v>
      </c>
      <c r="V254" s="23" t="s">
        <v>645</v>
      </c>
      <c r="W254" s="25" t="s">
        <v>645</v>
      </c>
    </row>
    <row r="255" spans="1:23" ht="10.199999999999999">
      <c r="A255" s="54" t="s">
        <v>645</v>
      </c>
      <c r="B255" s="26" t="s">
        <v>645</v>
      </c>
      <c r="C255" s="27" t="s">
        <v>645</v>
      </c>
      <c r="D255" s="26" t="s">
        <v>645</v>
      </c>
      <c r="E255" s="22" t="s">
        <v>645</v>
      </c>
      <c r="F255" s="28" t="s">
        <v>645</v>
      </c>
      <c r="G255" s="29" t="s">
        <v>645</v>
      </c>
      <c r="I255" s="26" t="s">
        <v>645</v>
      </c>
      <c r="J255" s="26" t="s">
        <v>645</v>
      </c>
      <c r="K255" s="27" t="s">
        <v>645</v>
      </c>
      <c r="L255" s="26" t="s">
        <v>645</v>
      </c>
      <c r="M255" s="22" t="s">
        <v>645</v>
      </c>
      <c r="N255" s="28" t="s">
        <v>645</v>
      </c>
      <c r="O255" s="29" t="s">
        <v>645</v>
      </c>
      <c r="Q255" s="20" t="s">
        <v>645</v>
      </c>
      <c r="R255" s="20" t="s">
        <v>645</v>
      </c>
      <c r="S255" s="20" t="s">
        <v>645</v>
      </c>
      <c r="T255" s="20" t="s">
        <v>645</v>
      </c>
      <c r="U255" s="22" t="s">
        <v>645</v>
      </c>
      <c r="V255" s="23" t="s">
        <v>645</v>
      </c>
      <c r="W255" s="25" t="s">
        <v>645</v>
      </c>
    </row>
    <row r="256" spans="1:23" ht="10.199999999999999">
      <c r="A256" s="54" t="s">
        <v>645</v>
      </c>
      <c r="B256" s="26" t="s">
        <v>645</v>
      </c>
      <c r="C256" s="27" t="s">
        <v>645</v>
      </c>
      <c r="D256" s="26" t="s">
        <v>645</v>
      </c>
      <c r="E256" s="22" t="s">
        <v>645</v>
      </c>
      <c r="F256" s="28" t="s">
        <v>645</v>
      </c>
      <c r="G256" s="29" t="s">
        <v>645</v>
      </c>
      <c r="I256" s="26" t="s">
        <v>645</v>
      </c>
      <c r="J256" s="26" t="s">
        <v>645</v>
      </c>
      <c r="K256" s="27" t="s">
        <v>645</v>
      </c>
      <c r="L256" s="26" t="s">
        <v>645</v>
      </c>
      <c r="M256" s="22" t="s">
        <v>645</v>
      </c>
      <c r="N256" s="28" t="s">
        <v>645</v>
      </c>
      <c r="O256" s="29" t="s">
        <v>645</v>
      </c>
      <c r="Q256" s="20" t="s">
        <v>645</v>
      </c>
      <c r="R256" s="20" t="s">
        <v>645</v>
      </c>
      <c r="S256" s="20" t="s">
        <v>645</v>
      </c>
      <c r="T256" s="20" t="s">
        <v>645</v>
      </c>
      <c r="U256" s="22" t="s">
        <v>645</v>
      </c>
      <c r="V256" s="23" t="s">
        <v>645</v>
      </c>
      <c r="W256" s="25" t="s">
        <v>645</v>
      </c>
    </row>
    <row r="257" spans="1:23" ht="10.199999999999999">
      <c r="A257" s="54" t="s">
        <v>645</v>
      </c>
      <c r="B257" s="26" t="s">
        <v>645</v>
      </c>
      <c r="C257" s="27" t="s">
        <v>645</v>
      </c>
      <c r="D257" s="26" t="s">
        <v>645</v>
      </c>
      <c r="E257" s="22" t="s">
        <v>645</v>
      </c>
      <c r="F257" s="28" t="s">
        <v>645</v>
      </c>
      <c r="G257" s="29" t="s">
        <v>645</v>
      </c>
      <c r="I257" s="26" t="s">
        <v>645</v>
      </c>
      <c r="J257" s="26" t="s">
        <v>645</v>
      </c>
      <c r="K257" s="27" t="s">
        <v>645</v>
      </c>
      <c r="L257" s="26" t="s">
        <v>645</v>
      </c>
      <c r="M257" s="22" t="s">
        <v>645</v>
      </c>
      <c r="N257" s="28" t="s">
        <v>645</v>
      </c>
      <c r="O257" s="29" t="s">
        <v>645</v>
      </c>
      <c r="Q257" s="20" t="s">
        <v>645</v>
      </c>
      <c r="R257" s="20" t="s">
        <v>645</v>
      </c>
      <c r="S257" s="20" t="s">
        <v>645</v>
      </c>
      <c r="T257" s="20" t="s">
        <v>645</v>
      </c>
      <c r="U257" s="22" t="s">
        <v>645</v>
      </c>
      <c r="V257" s="23" t="s">
        <v>645</v>
      </c>
      <c r="W257" s="25" t="s">
        <v>645</v>
      </c>
    </row>
    <row r="258" spans="1:23" ht="10.199999999999999">
      <c r="A258" s="54" t="s">
        <v>645</v>
      </c>
      <c r="B258" s="26" t="s">
        <v>645</v>
      </c>
      <c r="C258" s="27" t="s">
        <v>645</v>
      </c>
      <c r="D258" s="26" t="s">
        <v>645</v>
      </c>
      <c r="E258" s="22" t="s">
        <v>645</v>
      </c>
      <c r="F258" s="28" t="s">
        <v>645</v>
      </c>
      <c r="G258" s="29" t="s">
        <v>645</v>
      </c>
      <c r="I258" s="26" t="s">
        <v>645</v>
      </c>
      <c r="J258" s="26" t="s">
        <v>645</v>
      </c>
      <c r="K258" s="27" t="s">
        <v>645</v>
      </c>
      <c r="L258" s="26" t="s">
        <v>645</v>
      </c>
      <c r="M258" s="22" t="s">
        <v>645</v>
      </c>
      <c r="N258" s="28" t="s">
        <v>645</v>
      </c>
      <c r="O258" s="29" t="s">
        <v>645</v>
      </c>
      <c r="Q258" s="20" t="s">
        <v>645</v>
      </c>
      <c r="R258" s="20" t="s">
        <v>645</v>
      </c>
      <c r="S258" s="20" t="s">
        <v>645</v>
      </c>
      <c r="T258" s="20" t="s">
        <v>645</v>
      </c>
      <c r="U258" s="22" t="s">
        <v>645</v>
      </c>
      <c r="V258" s="23" t="s">
        <v>645</v>
      </c>
      <c r="W258" s="25" t="s">
        <v>645</v>
      </c>
    </row>
    <row r="259" spans="1:23" ht="10.199999999999999">
      <c r="A259" s="54" t="s">
        <v>645</v>
      </c>
      <c r="B259" s="26" t="s">
        <v>645</v>
      </c>
      <c r="C259" s="27" t="s">
        <v>645</v>
      </c>
      <c r="D259" s="26" t="s">
        <v>645</v>
      </c>
      <c r="E259" s="22" t="s">
        <v>645</v>
      </c>
      <c r="F259" s="28" t="s">
        <v>645</v>
      </c>
      <c r="G259" s="29" t="s">
        <v>645</v>
      </c>
      <c r="I259" s="26" t="s">
        <v>645</v>
      </c>
      <c r="J259" s="26" t="s">
        <v>645</v>
      </c>
      <c r="K259" s="27" t="s">
        <v>645</v>
      </c>
      <c r="L259" s="26" t="s">
        <v>645</v>
      </c>
      <c r="M259" s="22" t="s">
        <v>645</v>
      </c>
      <c r="N259" s="28" t="s">
        <v>645</v>
      </c>
      <c r="O259" s="29" t="s">
        <v>645</v>
      </c>
      <c r="Q259" s="20" t="s">
        <v>645</v>
      </c>
      <c r="R259" s="20" t="s">
        <v>645</v>
      </c>
      <c r="S259" s="20" t="s">
        <v>645</v>
      </c>
      <c r="T259" s="20" t="s">
        <v>645</v>
      </c>
      <c r="U259" s="22" t="s">
        <v>645</v>
      </c>
      <c r="V259" s="23" t="s">
        <v>645</v>
      </c>
      <c r="W259" s="25" t="s">
        <v>645</v>
      </c>
    </row>
    <row r="260" spans="1:23" ht="10.199999999999999">
      <c r="A260" s="54" t="s">
        <v>645</v>
      </c>
      <c r="B260" s="26" t="s">
        <v>645</v>
      </c>
      <c r="C260" s="27" t="s">
        <v>645</v>
      </c>
      <c r="D260" s="26" t="s">
        <v>645</v>
      </c>
      <c r="E260" s="22" t="s">
        <v>645</v>
      </c>
      <c r="F260" s="28" t="s">
        <v>645</v>
      </c>
      <c r="G260" s="29" t="s">
        <v>645</v>
      </c>
      <c r="I260" s="26" t="s">
        <v>645</v>
      </c>
      <c r="J260" s="26" t="s">
        <v>645</v>
      </c>
      <c r="K260" s="27" t="s">
        <v>645</v>
      </c>
      <c r="L260" s="26" t="s">
        <v>645</v>
      </c>
      <c r="M260" s="22" t="s">
        <v>645</v>
      </c>
      <c r="N260" s="28" t="s">
        <v>645</v>
      </c>
      <c r="O260" s="29" t="s">
        <v>645</v>
      </c>
      <c r="Q260" s="20" t="s">
        <v>645</v>
      </c>
      <c r="R260" s="20" t="s">
        <v>645</v>
      </c>
      <c r="S260" s="20" t="s">
        <v>645</v>
      </c>
      <c r="T260" s="20" t="s">
        <v>645</v>
      </c>
      <c r="U260" s="22" t="s">
        <v>645</v>
      </c>
      <c r="V260" s="23" t="s">
        <v>645</v>
      </c>
      <c r="W260" s="25" t="s">
        <v>645</v>
      </c>
    </row>
    <row r="261" spans="1:23" ht="10.199999999999999">
      <c r="A261" s="54" t="s">
        <v>645</v>
      </c>
      <c r="B261" s="26" t="s">
        <v>645</v>
      </c>
      <c r="C261" s="27" t="s">
        <v>645</v>
      </c>
      <c r="D261" s="26" t="s">
        <v>645</v>
      </c>
      <c r="E261" s="22" t="s">
        <v>645</v>
      </c>
      <c r="F261" s="28" t="s">
        <v>645</v>
      </c>
      <c r="G261" s="29" t="s">
        <v>645</v>
      </c>
      <c r="I261" s="26" t="s">
        <v>645</v>
      </c>
      <c r="J261" s="26" t="s">
        <v>645</v>
      </c>
      <c r="K261" s="27" t="s">
        <v>645</v>
      </c>
      <c r="L261" s="26" t="s">
        <v>645</v>
      </c>
      <c r="M261" s="22" t="s">
        <v>645</v>
      </c>
      <c r="N261" s="28" t="s">
        <v>645</v>
      </c>
      <c r="O261" s="29" t="s">
        <v>645</v>
      </c>
      <c r="Q261" s="20" t="s">
        <v>645</v>
      </c>
      <c r="R261" s="20" t="s">
        <v>645</v>
      </c>
      <c r="S261" s="20" t="s">
        <v>645</v>
      </c>
      <c r="T261" s="20" t="s">
        <v>645</v>
      </c>
      <c r="U261" s="22" t="s">
        <v>645</v>
      </c>
      <c r="V261" s="23" t="s">
        <v>645</v>
      </c>
      <c r="W261" s="25" t="s">
        <v>645</v>
      </c>
    </row>
    <row r="262" spans="1:23" ht="10.199999999999999">
      <c r="A262" s="54" t="s">
        <v>645</v>
      </c>
      <c r="B262" s="26" t="s">
        <v>645</v>
      </c>
      <c r="C262" s="27" t="s">
        <v>645</v>
      </c>
      <c r="D262" s="26" t="s">
        <v>645</v>
      </c>
      <c r="E262" s="22" t="s">
        <v>645</v>
      </c>
      <c r="F262" s="28" t="s">
        <v>645</v>
      </c>
      <c r="G262" s="29" t="s">
        <v>645</v>
      </c>
      <c r="I262" s="26" t="s">
        <v>645</v>
      </c>
      <c r="J262" s="26" t="s">
        <v>645</v>
      </c>
      <c r="K262" s="27" t="s">
        <v>645</v>
      </c>
      <c r="L262" s="26" t="s">
        <v>645</v>
      </c>
      <c r="M262" s="22" t="s">
        <v>645</v>
      </c>
      <c r="N262" s="28" t="s">
        <v>645</v>
      </c>
      <c r="O262" s="29" t="s">
        <v>645</v>
      </c>
      <c r="Q262" s="20" t="s">
        <v>645</v>
      </c>
      <c r="R262" s="20" t="s">
        <v>645</v>
      </c>
      <c r="S262" s="20" t="s">
        <v>645</v>
      </c>
      <c r="T262" s="20" t="s">
        <v>645</v>
      </c>
      <c r="U262" s="22" t="s">
        <v>645</v>
      </c>
      <c r="V262" s="23" t="s">
        <v>645</v>
      </c>
      <c r="W262" s="25" t="s">
        <v>645</v>
      </c>
    </row>
    <row r="263" spans="1:23" ht="10.199999999999999">
      <c r="A263" s="54" t="s">
        <v>645</v>
      </c>
      <c r="B263" s="26" t="s">
        <v>645</v>
      </c>
      <c r="C263" s="27" t="s">
        <v>645</v>
      </c>
      <c r="D263" s="26" t="s">
        <v>645</v>
      </c>
      <c r="E263" s="22" t="s">
        <v>645</v>
      </c>
      <c r="F263" s="28" t="s">
        <v>645</v>
      </c>
      <c r="G263" s="29" t="s">
        <v>645</v>
      </c>
      <c r="I263" s="26" t="s">
        <v>645</v>
      </c>
      <c r="J263" s="26" t="s">
        <v>645</v>
      </c>
      <c r="K263" s="27" t="s">
        <v>645</v>
      </c>
      <c r="L263" s="26" t="s">
        <v>645</v>
      </c>
      <c r="M263" s="22" t="s">
        <v>645</v>
      </c>
      <c r="N263" s="28" t="s">
        <v>645</v>
      </c>
      <c r="O263" s="29" t="s">
        <v>645</v>
      </c>
      <c r="Q263" s="20" t="s">
        <v>645</v>
      </c>
      <c r="R263" s="20" t="s">
        <v>645</v>
      </c>
      <c r="S263" s="20" t="s">
        <v>645</v>
      </c>
      <c r="T263" s="20" t="s">
        <v>645</v>
      </c>
      <c r="U263" s="22" t="s">
        <v>645</v>
      </c>
      <c r="V263" s="23" t="s">
        <v>645</v>
      </c>
      <c r="W263" s="25" t="s">
        <v>645</v>
      </c>
    </row>
    <row r="264" spans="1:23" ht="10.199999999999999">
      <c r="A264" s="54" t="s">
        <v>645</v>
      </c>
      <c r="B264" s="26" t="s">
        <v>645</v>
      </c>
      <c r="C264" s="27" t="s">
        <v>645</v>
      </c>
      <c r="D264" s="26" t="s">
        <v>645</v>
      </c>
      <c r="E264" s="22" t="s">
        <v>645</v>
      </c>
      <c r="F264" s="28" t="s">
        <v>645</v>
      </c>
      <c r="G264" s="29" t="s">
        <v>645</v>
      </c>
      <c r="I264" s="26" t="s">
        <v>645</v>
      </c>
      <c r="J264" s="26" t="s">
        <v>645</v>
      </c>
      <c r="K264" s="27" t="s">
        <v>645</v>
      </c>
      <c r="L264" s="26" t="s">
        <v>645</v>
      </c>
      <c r="M264" s="22" t="s">
        <v>645</v>
      </c>
      <c r="N264" s="28" t="s">
        <v>645</v>
      </c>
      <c r="O264" s="29" t="s">
        <v>645</v>
      </c>
      <c r="Q264" s="20" t="s">
        <v>645</v>
      </c>
      <c r="R264" s="20" t="s">
        <v>645</v>
      </c>
      <c r="S264" s="20" t="s">
        <v>645</v>
      </c>
      <c r="T264" s="20" t="s">
        <v>645</v>
      </c>
      <c r="U264" s="22" t="s">
        <v>645</v>
      </c>
      <c r="V264" s="23" t="s">
        <v>645</v>
      </c>
      <c r="W264" s="25" t="s">
        <v>645</v>
      </c>
    </row>
    <row r="265" spans="1:23" ht="10.199999999999999">
      <c r="A265" s="54" t="s">
        <v>645</v>
      </c>
      <c r="B265" s="26" t="s">
        <v>645</v>
      </c>
      <c r="C265" s="27" t="s">
        <v>645</v>
      </c>
      <c r="D265" s="26" t="s">
        <v>645</v>
      </c>
      <c r="E265" s="22" t="s">
        <v>645</v>
      </c>
      <c r="F265" s="28" t="s">
        <v>645</v>
      </c>
      <c r="G265" s="29" t="s">
        <v>645</v>
      </c>
      <c r="I265" s="26" t="s">
        <v>645</v>
      </c>
      <c r="J265" s="26" t="s">
        <v>645</v>
      </c>
      <c r="K265" s="27" t="s">
        <v>645</v>
      </c>
      <c r="L265" s="26" t="s">
        <v>645</v>
      </c>
      <c r="M265" s="22" t="s">
        <v>645</v>
      </c>
      <c r="N265" s="28" t="s">
        <v>645</v>
      </c>
      <c r="O265" s="29" t="s">
        <v>645</v>
      </c>
      <c r="Q265" s="20" t="s">
        <v>645</v>
      </c>
      <c r="R265" s="20" t="s">
        <v>645</v>
      </c>
      <c r="S265" s="20" t="s">
        <v>645</v>
      </c>
      <c r="T265" s="20" t="s">
        <v>645</v>
      </c>
      <c r="U265" s="22" t="s">
        <v>645</v>
      </c>
      <c r="V265" s="23" t="s">
        <v>645</v>
      </c>
      <c r="W265" s="25" t="s">
        <v>645</v>
      </c>
    </row>
    <row r="266" spans="1:23" ht="10.199999999999999">
      <c r="A266" s="54" t="s">
        <v>645</v>
      </c>
      <c r="B266" s="26" t="s">
        <v>645</v>
      </c>
      <c r="C266" s="27" t="s">
        <v>645</v>
      </c>
      <c r="D266" s="26" t="s">
        <v>645</v>
      </c>
      <c r="E266" s="22" t="s">
        <v>645</v>
      </c>
      <c r="F266" s="28" t="s">
        <v>645</v>
      </c>
      <c r="G266" s="29" t="s">
        <v>645</v>
      </c>
      <c r="I266" s="26" t="s">
        <v>645</v>
      </c>
      <c r="J266" s="26" t="s">
        <v>645</v>
      </c>
      <c r="K266" s="27" t="s">
        <v>645</v>
      </c>
      <c r="L266" s="26" t="s">
        <v>645</v>
      </c>
      <c r="M266" s="22" t="s">
        <v>645</v>
      </c>
      <c r="N266" s="28" t="s">
        <v>645</v>
      </c>
      <c r="O266" s="29" t="s">
        <v>645</v>
      </c>
      <c r="Q266" s="20" t="s">
        <v>645</v>
      </c>
      <c r="R266" s="20" t="s">
        <v>645</v>
      </c>
      <c r="S266" s="20" t="s">
        <v>645</v>
      </c>
      <c r="T266" s="20" t="s">
        <v>645</v>
      </c>
      <c r="U266" s="22" t="s">
        <v>645</v>
      </c>
      <c r="V266" s="23" t="s">
        <v>645</v>
      </c>
      <c r="W266" s="25" t="s">
        <v>645</v>
      </c>
    </row>
    <row r="267" spans="1:23" ht="10.199999999999999">
      <c r="A267" s="54" t="s">
        <v>645</v>
      </c>
      <c r="B267" s="26" t="s">
        <v>645</v>
      </c>
      <c r="C267" s="27" t="s">
        <v>645</v>
      </c>
      <c r="D267" s="26" t="s">
        <v>645</v>
      </c>
      <c r="E267" s="22" t="s">
        <v>645</v>
      </c>
      <c r="F267" s="28" t="s">
        <v>645</v>
      </c>
      <c r="G267" s="29" t="s">
        <v>645</v>
      </c>
      <c r="I267" s="26" t="s">
        <v>645</v>
      </c>
      <c r="J267" s="26" t="s">
        <v>645</v>
      </c>
      <c r="K267" s="27" t="s">
        <v>645</v>
      </c>
      <c r="L267" s="26" t="s">
        <v>645</v>
      </c>
      <c r="M267" s="22" t="s">
        <v>645</v>
      </c>
      <c r="N267" s="28" t="s">
        <v>645</v>
      </c>
      <c r="O267" s="29" t="s">
        <v>645</v>
      </c>
      <c r="Q267" s="20" t="s">
        <v>645</v>
      </c>
      <c r="R267" s="20" t="s">
        <v>645</v>
      </c>
      <c r="S267" s="20" t="s">
        <v>645</v>
      </c>
      <c r="T267" s="20" t="s">
        <v>645</v>
      </c>
      <c r="U267" s="22" t="s">
        <v>645</v>
      </c>
      <c r="V267" s="23" t="s">
        <v>645</v>
      </c>
      <c r="W267" s="25" t="s">
        <v>645</v>
      </c>
    </row>
    <row r="268" spans="1:23" ht="10.199999999999999">
      <c r="A268" s="54" t="s">
        <v>645</v>
      </c>
      <c r="B268" s="26" t="s">
        <v>645</v>
      </c>
      <c r="C268" s="27" t="s">
        <v>645</v>
      </c>
      <c r="D268" s="26" t="s">
        <v>645</v>
      </c>
      <c r="E268" s="22" t="s">
        <v>645</v>
      </c>
      <c r="F268" s="28" t="s">
        <v>645</v>
      </c>
      <c r="G268" s="29" t="s">
        <v>645</v>
      </c>
      <c r="I268" s="26" t="s">
        <v>645</v>
      </c>
      <c r="J268" s="26" t="s">
        <v>645</v>
      </c>
      <c r="K268" s="27" t="s">
        <v>645</v>
      </c>
      <c r="L268" s="26" t="s">
        <v>645</v>
      </c>
      <c r="M268" s="22" t="s">
        <v>645</v>
      </c>
      <c r="N268" s="28" t="s">
        <v>645</v>
      </c>
      <c r="O268" s="29" t="s">
        <v>645</v>
      </c>
      <c r="Q268" s="20" t="s">
        <v>645</v>
      </c>
      <c r="R268" s="20" t="s">
        <v>645</v>
      </c>
      <c r="S268" s="20" t="s">
        <v>645</v>
      </c>
      <c r="T268" s="20" t="s">
        <v>645</v>
      </c>
      <c r="U268" s="22" t="s">
        <v>645</v>
      </c>
      <c r="V268" s="23" t="s">
        <v>645</v>
      </c>
      <c r="W268" s="25" t="s">
        <v>645</v>
      </c>
    </row>
    <row r="269" spans="1:23" ht="10.199999999999999">
      <c r="A269" s="54" t="s">
        <v>645</v>
      </c>
      <c r="B269" s="26" t="s">
        <v>645</v>
      </c>
      <c r="C269" s="27" t="s">
        <v>645</v>
      </c>
      <c r="D269" s="26" t="s">
        <v>645</v>
      </c>
      <c r="E269" s="22" t="s">
        <v>645</v>
      </c>
      <c r="F269" s="28" t="s">
        <v>645</v>
      </c>
      <c r="G269" s="29" t="s">
        <v>645</v>
      </c>
      <c r="I269" s="26" t="s">
        <v>645</v>
      </c>
      <c r="J269" s="26" t="s">
        <v>645</v>
      </c>
      <c r="K269" s="27" t="s">
        <v>645</v>
      </c>
      <c r="L269" s="26" t="s">
        <v>645</v>
      </c>
      <c r="M269" s="22" t="s">
        <v>645</v>
      </c>
      <c r="N269" s="28" t="s">
        <v>645</v>
      </c>
      <c r="O269" s="29" t="s">
        <v>645</v>
      </c>
      <c r="Q269" s="20" t="s">
        <v>645</v>
      </c>
      <c r="R269" s="20" t="s">
        <v>645</v>
      </c>
      <c r="S269" s="20" t="s">
        <v>645</v>
      </c>
      <c r="T269" s="20" t="s">
        <v>645</v>
      </c>
      <c r="U269" s="22" t="s">
        <v>645</v>
      </c>
      <c r="V269" s="23" t="s">
        <v>645</v>
      </c>
      <c r="W269" s="25" t="s">
        <v>645</v>
      </c>
    </row>
    <row r="270" spans="1:23" ht="10.199999999999999">
      <c r="A270" s="54" t="s">
        <v>645</v>
      </c>
      <c r="B270" s="26" t="s">
        <v>645</v>
      </c>
      <c r="C270" s="27" t="s">
        <v>645</v>
      </c>
      <c r="D270" s="26" t="s">
        <v>645</v>
      </c>
      <c r="E270" s="22" t="s">
        <v>645</v>
      </c>
      <c r="F270" s="28" t="s">
        <v>645</v>
      </c>
      <c r="G270" s="29" t="s">
        <v>645</v>
      </c>
      <c r="I270" s="26" t="s">
        <v>645</v>
      </c>
      <c r="J270" s="26" t="s">
        <v>645</v>
      </c>
      <c r="K270" s="27" t="s">
        <v>645</v>
      </c>
      <c r="L270" s="26" t="s">
        <v>645</v>
      </c>
      <c r="M270" s="22" t="s">
        <v>645</v>
      </c>
      <c r="N270" s="28" t="s">
        <v>645</v>
      </c>
      <c r="O270" s="29" t="s">
        <v>645</v>
      </c>
      <c r="Q270" s="20" t="s">
        <v>645</v>
      </c>
      <c r="R270" s="20" t="s">
        <v>645</v>
      </c>
      <c r="S270" s="20" t="s">
        <v>645</v>
      </c>
      <c r="T270" s="20" t="s">
        <v>645</v>
      </c>
      <c r="U270" s="22" t="s">
        <v>645</v>
      </c>
      <c r="V270" s="23" t="s">
        <v>645</v>
      </c>
      <c r="W270" s="25" t="s">
        <v>645</v>
      </c>
    </row>
    <row r="271" spans="1:23" ht="10.199999999999999">
      <c r="A271" s="54" t="s">
        <v>645</v>
      </c>
      <c r="B271" s="26" t="s">
        <v>645</v>
      </c>
      <c r="C271" s="27" t="s">
        <v>645</v>
      </c>
      <c r="D271" s="26" t="s">
        <v>645</v>
      </c>
      <c r="E271" s="22" t="s">
        <v>645</v>
      </c>
      <c r="F271" s="28" t="s">
        <v>645</v>
      </c>
      <c r="G271" s="29" t="s">
        <v>645</v>
      </c>
      <c r="I271" s="26" t="s">
        <v>645</v>
      </c>
      <c r="J271" s="26" t="s">
        <v>645</v>
      </c>
      <c r="K271" s="27" t="s">
        <v>645</v>
      </c>
      <c r="L271" s="26" t="s">
        <v>645</v>
      </c>
      <c r="M271" s="22" t="s">
        <v>645</v>
      </c>
      <c r="N271" s="28" t="s">
        <v>645</v>
      </c>
      <c r="O271" s="29" t="s">
        <v>645</v>
      </c>
      <c r="Q271" s="20" t="s">
        <v>645</v>
      </c>
      <c r="R271" s="20" t="s">
        <v>645</v>
      </c>
      <c r="S271" s="20" t="s">
        <v>645</v>
      </c>
      <c r="T271" s="20" t="s">
        <v>645</v>
      </c>
      <c r="U271" s="22" t="s">
        <v>645</v>
      </c>
      <c r="V271" s="23" t="s">
        <v>645</v>
      </c>
      <c r="W271" s="25" t="s">
        <v>645</v>
      </c>
    </row>
    <row r="272" spans="1:23" ht="10.199999999999999">
      <c r="A272" s="54" t="s">
        <v>645</v>
      </c>
      <c r="B272" s="26" t="s">
        <v>645</v>
      </c>
      <c r="C272" s="27" t="s">
        <v>645</v>
      </c>
      <c r="D272" s="26" t="s">
        <v>645</v>
      </c>
      <c r="E272" s="22" t="s">
        <v>645</v>
      </c>
      <c r="F272" s="28" t="s">
        <v>645</v>
      </c>
      <c r="G272" s="29" t="s">
        <v>645</v>
      </c>
      <c r="I272" s="26" t="s">
        <v>645</v>
      </c>
      <c r="J272" s="26" t="s">
        <v>645</v>
      </c>
      <c r="K272" s="27" t="s">
        <v>645</v>
      </c>
      <c r="L272" s="26" t="s">
        <v>645</v>
      </c>
      <c r="M272" s="22" t="s">
        <v>645</v>
      </c>
      <c r="N272" s="28" t="s">
        <v>645</v>
      </c>
      <c r="O272" s="29" t="s">
        <v>645</v>
      </c>
      <c r="Q272" s="20" t="s">
        <v>645</v>
      </c>
      <c r="R272" s="20" t="s">
        <v>645</v>
      </c>
      <c r="S272" s="20" t="s">
        <v>645</v>
      </c>
      <c r="T272" s="20" t="s">
        <v>645</v>
      </c>
      <c r="U272" s="22" t="s">
        <v>645</v>
      </c>
      <c r="V272" s="23" t="s">
        <v>645</v>
      </c>
      <c r="W272" s="25" t="s">
        <v>645</v>
      </c>
    </row>
    <row r="273" spans="1:23" ht="10.199999999999999">
      <c r="A273" s="54" t="s">
        <v>645</v>
      </c>
      <c r="B273" s="26" t="s">
        <v>645</v>
      </c>
      <c r="C273" s="27" t="s">
        <v>645</v>
      </c>
      <c r="D273" s="26" t="s">
        <v>645</v>
      </c>
      <c r="E273" s="22" t="s">
        <v>645</v>
      </c>
      <c r="F273" s="28" t="s">
        <v>645</v>
      </c>
      <c r="G273" s="29" t="s">
        <v>645</v>
      </c>
      <c r="I273" s="26" t="s">
        <v>645</v>
      </c>
      <c r="J273" s="26" t="s">
        <v>645</v>
      </c>
      <c r="K273" s="27" t="s">
        <v>645</v>
      </c>
      <c r="L273" s="26" t="s">
        <v>645</v>
      </c>
      <c r="M273" s="22" t="s">
        <v>645</v>
      </c>
      <c r="N273" s="28" t="s">
        <v>645</v>
      </c>
      <c r="O273" s="29" t="s">
        <v>645</v>
      </c>
      <c r="Q273" s="20" t="s">
        <v>645</v>
      </c>
      <c r="R273" s="20" t="s">
        <v>645</v>
      </c>
      <c r="S273" s="20" t="s">
        <v>645</v>
      </c>
      <c r="T273" s="20" t="s">
        <v>645</v>
      </c>
      <c r="U273" s="22" t="s">
        <v>645</v>
      </c>
      <c r="V273" s="23" t="s">
        <v>645</v>
      </c>
      <c r="W273" s="25" t="s">
        <v>645</v>
      </c>
    </row>
    <row r="274" spans="1:23" ht="10.199999999999999">
      <c r="A274" s="54" t="s">
        <v>645</v>
      </c>
      <c r="B274" s="26" t="s">
        <v>645</v>
      </c>
      <c r="C274" s="27" t="s">
        <v>645</v>
      </c>
      <c r="D274" s="26" t="s">
        <v>645</v>
      </c>
      <c r="E274" s="22" t="s">
        <v>645</v>
      </c>
      <c r="F274" s="28" t="s">
        <v>645</v>
      </c>
      <c r="G274" s="29" t="s">
        <v>645</v>
      </c>
      <c r="I274" s="26" t="s">
        <v>645</v>
      </c>
      <c r="J274" s="26" t="s">
        <v>645</v>
      </c>
      <c r="K274" s="27" t="s">
        <v>645</v>
      </c>
      <c r="L274" s="26" t="s">
        <v>645</v>
      </c>
      <c r="M274" s="22" t="s">
        <v>645</v>
      </c>
      <c r="N274" s="28" t="s">
        <v>645</v>
      </c>
      <c r="O274" s="29" t="s">
        <v>645</v>
      </c>
      <c r="Q274" s="20" t="s">
        <v>645</v>
      </c>
      <c r="R274" s="20" t="s">
        <v>645</v>
      </c>
      <c r="S274" s="20" t="s">
        <v>645</v>
      </c>
      <c r="T274" s="20" t="s">
        <v>645</v>
      </c>
      <c r="U274" s="22" t="s">
        <v>645</v>
      </c>
      <c r="V274" s="23" t="s">
        <v>645</v>
      </c>
      <c r="W274" s="25" t="s">
        <v>645</v>
      </c>
    </row>
    <row r="275" spans="1:23" ht="10.199999999999999">
      <c r="A275" s="54" t="s">
        <v>645</v>
      </c>
      <c r="B275" s="26" t="s">
        <v>645</v>
      </c>
      <c r="C275" s="27" t="s">
        <v>645</v>
      </c>
      <c r="D275" s="26" t="s">
        <v>645</v>
      </c>
      <c r="E275" s="22" t="s">
        <v>645</v>
      </c>
      <c r="F275" s="28" t="s">
        <v>645</v>
      </c>
      <c r="G275" s="29" t="s">
        <v>645</v>
      </c>
      <c r="I275" s="26" t="s">
        <v>645</v>
      </c>
      <c r="J275" s="26" t="s">
        <v>645</v>
      </c>
      <c r="K275" s="27" t="s">
        <v>645</v>
      </c>
      <c r="L275" s="26" t="s">
        <v>645</v>
      </c>
      <c r="M275" s="22" t="s">
        <v>645</v>
      </c>
      <c r="N275" s="28" t="s">
        <v>645</v>
      </c>
      <c r="O275" s="29" t="s">
        <v>645</v>
      </c>
      <c r="Q275" s="20" t="s">
        <v>645</v>
      </c>
      <c r="R275" s="20" t="s">
        <v>645</v>
      </c>
      <c r="S275" s="20" t="s">
        <v>645</v>
      </c>
      <c r="T275" s="20" t="s">
        <v>645</v>
      </c>
      <c r="U275" s="22" t="s">
        <v>645</v>
      </c>
      <c r="V275" s="23" t="s">
        <v>645</v>
      </c>
      <c r="W275" s="25" t="s">
        <v>645</v>
      </c>
    </row>
    <row r="276" spans="1:23" ht="10.199999999999999">
      <c r="A276" s="54" t="s">
        <v>645</v>
      </c>
      <c r="B276" s="26" t="s">
        <v>645</v>
      </c>
      <c r="C276" s="27" t="s">
        <v>645</v>
      </c>
      <c r="D276" s="26" t="s">
        <v>645</v>
      </c>
      <c r="E276" s="22" t="s">
        <v>645</v>
      </c>
      <c r="F276" s="28" t="s">
        <v>645</v>
      </c>
      <c r="G276" s="29" t="s">
        <v>645</v>
      </c>
      <c r="I276" s="26" t="s">
        <v>645</v>
      </c>
      <c r="J276" s="26" t="s">
        <v>645</v>
      </c>
      <c r="K276" s="27" t="s">
        <v>645</v>
      </c>
      <c r="L276" s="26" t="s">
        <v>645</v>
      </c>
      <c r="M276" s="22" t="s">
        <v>645</v>
      </c>
      <c r="N276" s="28" t="s">
        <v>645</v>
      </c>
      <c r="O276" s="29" t="s">
        <v>645</v>
      </c>
      <c r="Q276" s="20" t="s">
        <v>645</v>
      </c>
      <c r="R276" s="20" t="s">
        <v>645</v>
      </c>
      <c r="S276" s="20" t="s">
        <v>645</v>
      </c>
      <c r="T276" s="20" t="s">
        <v>645</v>
      </c>
      <c r="U276" s="22" t="s">
        <v>645</v>
      </c>
      <c r="V276" s="23" t="s">
        <v>645</v>
      </c>
      <c r="W276" s="25" t="s">
        <v>645</v>
      </c>
    </row>
    <row r="277" spans="1:23" ht="10.199999999999999">
      <c r="A277" s="54" t="s">
        <v>645</v>
      </c>
      <c r="B277" s="26" t="s">
        <v>645</v>
      </c>
      <c r="C277" s="27" t="s">
        <v>645</v>
      </c>
      <c r="D277" s="26" t="s">
        <v>645</v>
      </c>
      <c r="E277" s="22" t="s">
        <v>645</v>
      </c>
      <c r="F277" s="28" t="s">
        <v>645</v>
      </c>
      <c r="G277" s="29" t="s">
        <v>645</v>
      </c>
      <c r="I277" s="26" t="s">
        <v>645</v>
      </c>
      <c r="J277" s="26" t="s">
        <v>645</v>
      </c>
      <c r="K277" s="27" t="s">
        <v>645</v>
      </c>
      <c r="L277" s="26" t="s">
        <v>645</v>
      </c>
      <c r="M277" s="22" t="s">
        <v>645</v>
      </c>
      <c r="N277" s="28" t="s">
        <v>645</v>
      </c>
      <c r="O277" s="29" t="s">
        <v>645</v>
      </c>
      <c r="Q277" s="20" t="s">
        <v>645</v>
      </c>
      <c r="R277" s="20" t="s">
        <v>645</v>
      </c>
      <c r="S277" s="20" t="s">
        <v>645</v>
      </c>
      <c r="T277" s="20" t="s">
        <v>645</v>
      </c>
      <c r="U277" s="22" t="s">
        <v>645</v>
      </c>
      <c r="V277" s="23" t="s">
        <v>645</v>
      </c>
      <c r="W277" s="25" t="s">
        <v>645</v>
      </c>
    </row>
    <row r="278" spans="1:23" ht="10.199999999999999">
      <c r="A278" s="54" t="s">
        <v>645</v>
      </c>
      <c r="B278" s="26" t="s">
        <v>645</v>
      </c>
      <c r="C278" s="27" t="s">
        <v>645</v>
      </c>
      <c r="D278" s="26" t="s">
        <v>645</v>
      </c>
      <c r="E278" s="22" t="s">
        <v>645</v>
      </c>
      <c r="F278" s="28" t="s">
        <v>645</v>
      </c>
      <c r="G278" s="29" t="s">
        <v>645</v>
      </c>
      <c r="I278" s="26" t="s">
        <v>645</v>
      </c>
      <c r="J278" s="26" t="s">
        <v>645</v>
      </c>
      <c r="K278" s="27" t="s">
        <v>645</v>
      </c>
      <c r="L278" s="26" t="s">
        <v>645</v>
      </c>
      <c r="M278" s="22" t="s">
        <v>645</v>
      </c>
      <c r="N278" s="28" t="s">
        <v>645</v>
      </c>
      <c r="O278" s="29" t="s">
        <v>645</v>
      </c>
      <c r="Q278" s="20" t="s">
        <v>645</v>
      </c>
      <c r="R278" s="20" t="s">
        <v>645</v>
      </c>
      <c r="S278" s="20" t="s">
        <v>645</v>
      </c>
      <c r="T278" s="20" t="s">
        <v>645</v>
      </c>
      <c r="U278" s="22" t="s">
        <v>645</v>
      </c>
      <c r="V278" s="23" t="s">
        <v>645</v>
      </c>
      <c r="W278" s="25" t="s">
        <v>645</v>
      </c>
    </row>
    <row r="279" spans="1:23" ht="10.199999999999999">
      <c r="A279" s="54" t="s">
        <v>645</v>
      </c>
      <c r="B279" s="26" t="s">
        <v>645</v>
      </c>
      <c r="C279" s="27" t="s">
        <v>645</v>
      </c>
      <c r="D279" s="26" t="s">
        <v>645</v>
      </c>
      <c r="E279" s="22" t="s">
        <v>645</v>
      </c>
      <c r="F279" s="28" t="s">
        <v>645</v>
      </c>
      <c r="G279" s="29" t="s">
        <v>645</v>
      </c>
      <c r="I279" s="26" t="s">
        <v>645</v>
      </c>
      <c r="J279" s="26" t="s">
        <v>645</v>
      </c>
      <c r="K279" s="27" t="s">
        <v>645</v>
      </c>
      <c r="L279" s="26" t="s">
        <v>645</v>
      </c>
      <c r="M279" s="22" t="s">
        <v>645</v>
      </c>
      <c r="N279" s="28" t="s">
        <v>645</v>
      </c>
      <c r="O279" s="29" t="s">
        <v>645</v>
      </c>
      <c r="Q279" s="20" t="s">
        <v>645</v>
      </c>
      <c r="R279" s="20" t="s">
        <v>645</v>
      </c>
      <c r="S279" s="20" t="s">
        <v>645</v>
      </c>
      <c r="T279" s="20" t="s">
        <v>645</v>
      </c>
      <c r="U279" s="22" t="s">
        <v>645</v>
      </c>
      <c r="V279" s="23" t="s">
        <v>645</v>
      </c>
      <c r="W279" s="25" t="s">
        <v>645</v>
      </c>
    </row>
    <row r="280" spans="1:23" ht="10.199999999999999">
      <c r="A280" s="54" t="s">
        <v>645</v>
      </c>
      <c r="B280" s="26" t="s">
        <v>645</v>
      </c>
      <c r="C280" s="27" t="s">
        <v>645</v>
      </c>
      <c r="D280" s="26" t="s">
        <v>645</v>
      </c>
      <c r="E280" s="22" t="s">
        <v>645</v>
      </c>
      <c r="F280" s="28" t="s">
        <v>645</v>
      </c>
      <c r="G280" s="29" t="s">
        <v>645</v>
      </c>
      <c r="I280" s="26" t="s">
        <v>645</v>
      </c>
      <c r="J280" s="26" t="s">
        <v>645</v>
      </c>
      <c r="K280" s="27" t="s">
        <v>645</v>
      </c>
      <c r="L280" s="26" t="s">
        <v>645</v>
      </c>
      <c r="M280" s="22" t="s">
        <v>645</v>
      </c>
      <c r="N280" s="28" t="s">
        <v>645</v>
      </c>
      <c r="O280" s="29" t="s">
        <v>645</v>
      </c>
      <c r="Q280" s="20" t="s">
        <v>645</v>
      </c>
      <c r="R280" s="20" t="s">
        <v>645</v>
      </c>
      <c r="S280" s="20" t="s">
        <v>645</v>
      </c>
      <c r="T280" s="20" t="s">
        <v>645</v>
      </c>
      <c r="U280" s="22" t="s">
        <v>645</v>
      </c>
      <c r="V280" s="23" t="s">
        <v>645</v>
      </c>
      <c r="W280" s="25" t="s">
        <v>645</v>
      </c>
    </row>
    <row r="281" spans="1:23" ht="10.199999999999999">
      <c r="A281" s="54" t="s">
        <v>645</v>
      </c>
      <c r="B281" s="26" t="s">
        <v>645</v>
      </c>
      <c r="C281" s="27" t="s">
        <v>645</v>
      </c>
      <c r="D281" s="26" t="s">
        <v>645</v>
      </c>
      <c r="E281" s="22" t="s">
        <v>645</v>
      </c>
      <c r="F281" s="28" t="s">
        <v>645</v>
      </c>
      <c r="G281" s="29" t="s">
        <v>645</v>
      </c>
      <c r="I281" s="26" t="s">
        <v>645</v>
      </c>
      <c r="J281" s="26" t="s">
        <v>645</v>
      </c>
      <c r="K281" s="27" t="s">
        <v>645</v>
      </c>
      <c r="L281" s="26" t="s">
        <v>645</v>
      </c>
      <c r="M281" s="22" t="s">
        <v>645</v>
      </c>
      <c r="N281" s="28" t="s">
        <v>645</v>
      </c>
      <c r="O281" s="29" t="s">
        <v>645</v>
      </c>
      <c r="Q281" s="20" t="s">
        <v>645</v>
      </c>
      <c r="R281" s="20" t="s">
        <v>645</v>
      </c>
      <c r="S281" s="20" t="s">
        <v>645</v>
      </c>
      <c r="T281" s="20" t="s">
        <v>645</v>
      </c>
      <c r="U281" s="22" t="s">
        <v>645</v>
      </c>
      <c r="V281" s="23" t="s">
        <v>645</v>
      </c>
      <c r="W281" s="25" t="s">
        <v>645</v>
      </c>
    </row>
    <row r="282" spans="1:23" ht="10.199999999999999">
      <c r="A282" s="54" t="s">
        <v>645</v>
      </c>
      <c r="B282" s="26" t="s">
        <v>645</v>
      </c>
      <c r="C282" s="27" t="s">
        <v>645</v>
      </c>
      <c r="D282" s="26" t="s">
        <v>645</v>
      </c>
      <c r="E282" s="22" t="s">
        <v>645</v>
      </c>
      <c r="F282" s="28" t="s">
        <v>645</v>
      </c>
      <c r="G282" s="29" t="s">
        <v>645</v>
      </c>
      <c r="I282" s="26" t="s">
        <v>645</v>
      </c>
      <c r="J282" s="26" t="s">
        <v>645</v>
      </c>
      <c r="K282" s="27" t="s">
        <v>645</v>
      </c>
      <c r="L282" s="26" t="s">
        <v>645</v>
      </c>
      <c r="M282" s="22" t="s">
        <v>645</v>
      </c>
      <c r="N282" s="28" t="s">
        <v>645</v>
      </c>
      <c r="O282" s="29" t="s">
        <v>645</v>
      </c>
      <c r="Q282" s="20" t="s">
        <v>645</v>
      </c>
      <c r="R282" s="20" t="s">
        <v>645</v>
      </c>
      <c r="S282" s="20" t="s">
        <v>645</v>
      </c>
      <c r="T282" s="20" t="s">
        <v>645</v>
      </c>
      <c r="U282" s="22" t="s">
        <v>645</v>
      </c>
      <c r="V282" s="23" t="s">
        <v>645</v>
      </c>
      <c r="W282" s="25" t="s">
        <v>645</v>
      </c>
    </row>
    <row r="283" spans="1:23" ht="10.199999999999999">
      <c r="A283" s="54" t="s">
        <v>645</v>
      </c>
      <c r="B283" s="26" t="s">
        <v>645</v>
      </c>
      <c r="C283" s="27" t="s">
        <v>645</v>
      </c>
      <c r="D283" s="26" t="s">
        <v>645</v>
      </c>
      <c r="E283" s="22" t="s">
        <v>645</v>
      </c>
      <c r="F283" s="28" t="s">
        <v>645</v>
      </c>
      <c r="G283" s="29" t="s">
        <v>645</v>
      </c>
      <c r="I283" s="26" t="s">
        <v>645</v>
      </c>
      <c r="J283" s="26" t="s">
        <v>645</v>
      </c>
      <c r="K283" s="27" t="s">
        <v>645</v>
      </c>
      <c r="L283" s="26" t="s">
        <v>645</v>
      </c>
      <c r="M283" s="22" t="s">
        <v>645</v>
      </c>
      <c r="N283" s="28" t="s">
        <v>645</v>
      </c>
      <c r="O283" s="29" t="s">
        <v>645</v>
      </c>
      <c r="Q283" s="20" t="s">
        <v>645</v>
      </c>
      <c r="R283" s="20" t="s">
        <v>645</v>
      </c>
      <c r="S283" s="20" t="s">
        <v>645</v>
      </c>
      <c r="T283" s="20" t="s">
        <v>645</v>
      </c>
      <c r="U283" s="22" t="s">
        <v>645</v>
      </c>
      <c r="V283" s="23" t="s">
        <v>645</v>
      </c>
      <c r="W283" s="25" t="s">
        <v>645</v>
      </c>
    </row>
    <row r="284" spans="1:23" ht="10.199999999999999">
      <c r="A284" s="54" t="s">
        <v>645</v>
      </c>
      <c r="B284" s="26" t="s">
        <v>645</v>
      </c>
      <c r="C284" s="27" t="s">
        <v>645</v>
      </c>
      <c r="D284" s="26" t="s">
        <v>645</v>
      </c>
      <c r="E284" s="22" t="s">
        <v>645</v>
      </c>
      <c r="F284" s="28" t="s">
        <v>645</v>
      </c>
      <c r="G284" s="29" t="s">
        <v>645</v>
      </c>
      <c r="I284" s="26" t="s">
        <v>645</v>
      </c>
      <c r="J284" s="26" t="s">
        <v>645</v>
      </c>
      <c r="K284" s="27" t="s">
        <v>645</v>
      </c>
      <c r="L284" s="26" t="s">
        <v>645</v>
      </c>
      <c r="M284" s="22" t="s">
        <v>645</v>
      </c>
      <c r="N284" s="28" t="s">
        <v>645</v>
      </c>
      <c r="O284" s="29" t="s">
        <v>645</v>
      </c>
      <c r="Q284" s="20" t="s">
        <v>645</v>
      </c>
      <c r="R284" s="20" t="s">
        <v>645</v>
      </c>
      <c r="S284" s="20" t="s">
        <v>645</v>
      </c>
      <c r="T284" s="20" t="s">
        <v>645</v>
      </c>
      <c r="U284" s="22" t="s">
        <v>645</v>
      </c>
      <c r="V284" s="23" t="s">
        <v>645</v>
      </c>
      <c r="W284" s="25" t="s">
        <v>645</v>
      </c>
    </row>
    <row r="285" spans="1:23" ht="10.199999999999999">
      <c r="A285" s="54" t="s">
        <v>645</v>
      </c>
      <c r="B285" s="26" t="s">
        <v>645</v>
      </c>
      <c r="C285" s="27" t="s">
        <v>645</v>
      </c>
      <c r="D285" s="26" t="s">
        <v>645</v>
      </c>
      <c r="E285" s="22" t="s">
        <v>645</v>
      </c>
      <c r="F285" s="28" t="s">
        <v>645</v>
      </c>
      <c r="G285" s="29" t="s">
        <v>645</v>
      </c>
      <c r="I285" s="26" t="s">
        <v>645</v>
      </c>
      <c r="J285" s="26" t="s">
        <v>645</v>
      </c>
      <c r="K285" s="27" t="s">
        <v>645</v>
      </c>
      <c r="L285" s="26" t="s">
        <v>645</v>
      </c>
      <c r="M285" s="22" t="s">
        <v>645</v>
      </c>
      <c r="N285" s="28" t="s">
        <v>645</v>
      </c>
      <c r="O285" s="29" t="s">
        <v>645</v>
      </c>
      <c r="Q285" s="20" t="s">
        <v>645</v>
      </c>
      <c r="R285" s="20" t="s">
        <v>645</v>
      </c>
      <c r="S285" s="20" t="s">
        <v>645</v>
      </c>
      <c r="T285" s="20" t="s">
        <v>645</v>
      </c>
      <c r="U285" s="22" t="s">
        <v>645</v>
      </c>
      <c r="V285" s="23" t="s">
        <v>645</v>
      </c>
      <c r="W285" s="25" t="s">
        <v>645</v>
      </c>
    </row>
    <row r="286" spans="1:23" ht="10.199999999999999">
      <c r="A286" s="54" t="s">
        <v>645</v>
      </c>
      <c r="B286" s="26" t="s">
        <v>645</v>
      </c>
      <c r="C286" s="27" t="s">
        <v>645</v>
      </c>
      <c r="D286" s="26" t="s">
        <v>645</v>
      </c>
      <c r="E286" s="22" t="s">
        <v>645</v>
      </c>
      <c r="F286" s="28" t="s">
        <v>645</v>
      </c>
      <c r="G286" s="29" t="s">
        <v>645</v>
      </c>
      <c r="I286" s="26" t="s">
        <v>645</v>
      </c>
      <c r="J286" s="26" t="s">
        <v>645</v>
      </c>
      <c r="K286" s="27" t="s">
        <v>645</v>
      </c>
      <c r="L286" s="26" t="s">
        <v>645</v>
      </c>
      <c r="M286" s="22" t="s">
        <v>645</v>
      </c>
      <c r="N286" s="28" t="s">
        <v>645</v>
      </c>
      <c r="O286" s="29" t="s">
        <v>645</v>
      </c>
      <c r="Q286" s="20" t="s">
        <v>645</v>
      </c>
      <c r="R286" s="20" t="s">
        <v>645</v>
      </c>
      <c r="S286" s="20" t="s">
        <v>645</v>
      </c>
      <c r="T286" s="20" t="s">
        <v>645</v>
      </c>
      <c r="U286" s="22" t="s">
        <v>645</v>
      </c>
      <c r="V286" s="23" t="s">
        <v>645</v>
      </c>
      <c r="W286" s="25" t="s">
        <v>645</v>
      </c>
    </row>
    <row r="287" spans="1:23" ht="10.199999999999999">
      <c r="A287" s="54" t="s">
        <v>645</v>
      </c>
      <c r="B287" s="26" t="s">
        <v>645</v>
      </c>
      <c r="C287" s="27" t="s">
        <v>645</v>
      </c>
      <c r="D287" s="26" t="s">
        <v>645</v>
      </c>
      <c r="E287" s="22" t="s">
        <v>645</v>
      </c>
      <c r="F287" s="28" t="s">
        <v>645</v>
      </c>
      <c r="G287" s="29" t="s">
        <v>645</v>
      </c>
      <c r="I287" s="26" t="s">
        <v>645</v>
      </c>
      <c r="J287" s="26" t="s">
        <v>645</v>
      </c>
      <c r="K287" s="27" t="s">
        <v>645</v>
      </c>
      <c r="L287" s="26" t="s">
        <v>645</v>
      </c>
      <c r="M287" s="22" t="s">
        <v>645</v>
      </c>
      <c r="N287" s="28" t="s">
        <v>645</v>
      </c>
      <c r="O287" s="29" t="s">
        <v>645</v>
      </c>
      <c r="Q287" s="20" t="s">
        <v>645</v>
      </c>
      <c r="R287" s="20" t="s">
        <v>645</v>
      </c>
      <c r="S287" s="20" t="s">
        <v>645</v>
      </c>
      <c r="T287" s="20" t="s">
        <v>645</v>
      </c>
      <c r="U287" s="22" t="s">
        <v>645</v>
      </c>
      <c r="V287" s="23" t="s">
        <v>645</v>
      </c>
      <c r="W287" s="25" t="s">
        <v>645</v>
      </c>
    </row>
    <row r="288" spans="1:23" ht="10.199999999999999">
      <c r="A288" s="54" t="s">
        <v>645</v>
      </c>
      <c r="B288" s="26" t="s">
        <v>645</v>
      </c>
      <c r="C288" s="27" t="s">
        <v>645</v>
      </c>
      <c r="D288" s="26" t="s">
        <v>645</v>
      </c>
      <c r="E288" s="22" t="s">
        <v>645</v>
      </c>
      <c r="F288" s="28" t="s">
        <v>645</v>
      </c>
      <c r="G288" s="29" t="s">
        <v>645</v>
      </c>
      <c r="I288" s="26" t="s">
        <v>645</v>
      </c>
      <c r="J288" s="26" t="s">
        <v>645</v>
      </c>
      <c r="K288" s="27" t="s">
        <v>645</v>
      </c>
      <c r="L288" s="26" t="s">
        <v>645</v>
      </c>
      <c r="M288" s="22" t="s">
        <v>645</v>
      </c>
      <c r="N288" s="28" t="s">
        <v>645</v>
      </c>
      <c r="O288" s="29" t="s">
        <v>645</v>
      </c>
      <c r="Q288" s="20" t="s">
        <v>645</v>
      </c>
      <c r="R288" s="20" t="s">
        <v>645</v>
      </c>
      <c r="S288" s="20" t="s">
        <v>645</v>
      </c>
      <c r="T288" s="20" t="s">
        <v>645</v>
      </c>
      <c r="U288" s="22" t="s">
        <v>645</v>
      </c>
      <c r="V288" s="23" t="s">
        <v>645</v>
      </c>
      <c r="W288" s="25" t="s">
        <v>645</v>
      </c>
    </row>
    <row r="289" spans="1:23" ht="10.199999999999999">
      <c r="A289" s="54" t="s">
        <v>645</v>
      </c>
      <c r="B289" s="26" t="s">
        <v>645</v>
      </c>
      <c r="C289" s="27" t="s">
        <v>645</v>
      </c>
      <c r="D289" s="26" t="s">
        <v>645</v>
      </c>
      <c r="E289" s="22" t="s">
        <v>645</v>
      </c>
      <c r="F289" s="28" t="s">
        <v>645</v>
      </c>
      <c r="G289" s="29" t="s">
        <v>645</v>
      </c>
      <c r="I289" s="26" t="s">
        <v>645</v>
      </c>
      <c r="J289" s="26" t="s">
        <v>645</v>
      </c>
      <c r="K289" s="27" t="s">
        <v>645</v>
      </c>
      <c r="L289" s="26" t="s">
        <v>645</v>
      </c>
      <c r="M289" s="22" t="s">
        <v>645</v>
      </c>
      <c r="N289" s="28" t="s">
        <v>645</v>
      </c>
      <c r="O289" s="29" t="s">
        <v>645</v>
      </c>
      <c r="Q289" s="20" t="s">
        <v>645</v>
      </c>
      <c r="R289" s="20" t="s">
        <v>645</v>
      </c>
      <c r="S289" s="20" t="s">
        <v>645</v>
      </c>
      <c r="T289" s="20" t="s">
        <v>645</v>
      </c>
      <c r="U289" s="22" t="s">
        <v>645</v>
      </c>
      <c r="V289" s="23" t="s">
        <v>645</v>
      </c>
      <c r="W289" s="25" t="s">
        <v>645</v>
      </c>
    </row>
    <row r="290" spans="1:23" ht="10.199999999999999">
      <c r="A290" s="54" t="s">
        <v>645</v>
      </c>
      <c r="B290" s="26" t="s">
        <v>645</v>
      </c>
      <c r="C290" s="27" t="s">
        <v>645</v>
      </c>
      <c r="D290" s="26" t="s">
        <v>645</v>
      </c>
      <c r="E290" s="22" t="s">
        <v>645</v>
      </c>
      <c r="F290" s="28" t="s">
        <v>645</v>
      </c>
      <c r="G290" s="29" t="s">
        <v>645</v>
      </c>
      <c r="I290" s="26" t="s">
        <v>645</v>
      </c>
      <c r="J290" s="26" t="s">
        <v>645</v>
      </c>
      <c r="K290" s="27" t="s">
        <v>645</v>
      </c>
      <c r="L290" s="26" t="s">
        <v>645</v>
      </c>
      <c r="M290" s="22" t="s">
        <v>645</v>
      </c>
      <c r="N290" s="28" t="s">
        <v>645</v>
      </c>
      <c r="O290" s="29" t="s">
        <v>645</v>
      </c>
      <c r="Q290" s="20" t="s">
        <v>645</v>
      </c>
      <c r="R290" s="20" t="s">
        <v>645</v>
      </c>
      <c r="S290" s="20" t="s">
        <v>645</v>
      </c>
      <c r="T290" s="20" t="s">
        <v>645</v>
      </c>
      <c r="U290" s="22" t="s">
        <v>645</v>
      </c>
      <c r="V290" s="23" t="s">
        <v>645</v>
      </c>
      <c r="W290" s="25" t="s">
        <v>645</v>
      </c>
    </row>
    <row r="291" spans="1:23" ht="10.199999999999999">
      <c r="A291" s="54" t="s">
        <v>645</v>
      </c>
      <c r="B291" s="26" t="s">
        <v>645</v>
      </c>
      <c r="C291" s="27" t="s">
        <v>645</v>
      </c>
      <c r="D291" s="26" t="s">
        <v>645</v>
      </c>
      <c r="E291" s="22" t="s">
        <v>645</v>
      </c>
      <c r="F291" s="28" t="s">
        <v>645</v>
      </c>
      <c r="G291" s="29" t="s">
        <v>645</v>
      </c>
      <c r="I291" s="26" t="s">
        <v>645</v>
      </c>
      <c r="J291" s="26" t="s">
        <v>645</v>
      </c>
      <c r="K291" s="27" t="s">
        <v>645</v>
      </c>
      <c r="L291" s="26" t="s">
        <v>645</v>
      </c>
      <c r="M291" s="22" t="s">
        <v>645</v>
      </c>
      <c r="N291" s="28" t="s">
        <v>645</v>
      </c>
      <c r="O291" s="29" t="s">
        <v>645</v>
      </c>
      <c r="Q291" s="20" t="s">
        <v>645</v>
      </c>
      <c r="R291" s="20" t="s">
        <v>645</v>
      </c>
      <c r="S291" s="20" t="s">
        <v>645</v>
      </c>
      <c r="T291" s="20" t="s">
        <v>645</v>
      </c>
      <c r="U291" s="22" t="s">
        <v>645</v>
      </c>
      <c r="V291" s="23" t="s">
        <v>645</v>
      </c>
      <c r="W291" s="25" t="s">
        <v>645</v>
      </c>
    </row>
    <row r="292" spans="1:23" ht="10.199999999999999">
      <c r="A292" s="54" t="s">
        <v>645</v>
      </c>
      <c r="B292" s="26" t="s">
        <v>645</v>
      </c>
      <c r="C292" s="27" t="s">
        <v>645</v>
      </c>
      <c r="D292" s="26" t="s">
        <v>645</v>
      </c>
      <c r="E292" s="22" t="s">
        <v>645</v>
      </c>
      <c r="F292" s="28" t="s">
        <v>645</v>
      </c>
      <c r="G292" s="29" t="s">
        <v>645</v>
      </c>
      <c r="I292" s="26" t="s">
        <v>645</v>
      </c>
      <c r="J292" s="26" t="s">
        <v>645</v>
      </c>
      <c r="K292" s="27" t="s">
        <v>645</v>
      </c>
      <c r="L292" s="26" t="s">
        <v>645</v>
      </c>
      <c r="M292" s="22" t="s">
        <v>645</v>
      </c>
      <c r="N292" s="28" t="s">
        <v>645</v>
      </c>
      <c r="O292" s="29" t="s">
        <v>645</v>
      </c>
      <c r="Q292" s="20" t="s">
        <v>645</v>
      </c>
      <c r="R292" s="20" t="s">
        <v>645</v>
      </c>
      <c r="S292" s="20" t="s">
        <v>645</v>
      </c>
      <c r="T292" s="20" t="s">
        <v>645</v>
      </c>
      <c r="U292" s="22" t="s">
        <v>645</v>
      </c>
      <c r="V292" s="23" t="s">
        <v>645</v>
      </c>
      <c r="W292" s="25" t="s">
        <v>645</v>
      </c>
    </row>
    <row r="293" spans="1:23" ht="10.199999999999999">
      <c r="A293" s="54" t="s">
        <v>645</v>
      </c>
      <c r="B293" s="26" t="s">
        <v>645</v>
      </c>
      <c r="C293" s="27" t="s">
        <v>645</v>
      </c>
      <c r="D293" s="26" t="s">
        <v>645</v>
      </c>
      <c r="E293" s="22" t="s">
        <v>645</v>
      </c>
      <c r="F293" s="28" t="s">
        <v>645</v>
      </c>
      <c r="G293" s="29" t="s">
        <v>645</v>
      </c>
      <c r="I293" s="26" t="s">
        <v>645</v>
      </c>
      <c r="J293" s="26" t="s">
        <v>645</v>
      </c>
      <c r="K293" s="27" t="s">
        <v>645</v>
      </c>
      <c r="L293" s="26" t="s">
        <v>645</v>
      </c>
      <c r="M293" s="22" t="s">
        <v>645</v>
      </c>
      <c r="N293" s="28" t="s">
        <v>645</v>
      </c>
      <c r="O293" s="29" t="s">
        <v>645</v>
      </c>
      <c r="Q293" s="20" t="s">
        <v>645</v>
      </c>
      <c r="R293" s="20" t="s">
        <v>645</v>
      </c>
      <c r="S293" s="20" t="s">
        <v>645</v>
      </c>
      <c r="T293" s="20" t="s">
        <v>645</v>
      </c>
      <c r="U293" s="22" t="s">
        <v>645</v>
      </c>
      <c r="V293" s="23" t="s">
        <v>645</v>
      </c>
      <c r="W293" s="25" t="s">
        <v>645</v>
      </c>
    </row>
    <row r="294" spans="1:23" ht="10.199999999999999">
      <c r="A294" s="54" t="s">
        <v>645</v>
      </c>
      <c r="B294" s="26" t="s">
        <v>645</v>
      </c>
      <c r="C294" s="27" t="s">
        <v>645</v>
      </c>
      <c r="D294" s="26" t="s">
        <v>645</v>
      </c>
      <c r="E294" s="22" t="s">
        <v>645</v>
      </c>
      <c r="F294" s="28" t="s">
        <v>645</v>
      </c>
      <c r="G294" s="29" t="s">
        <v>645</v>
      </c>
      <c r="I294" s="26" t="s">
        <v>645</v>
      </c>
      <c r="J294" s="26" t="s">
        <v>645</v>
      </c>
      <c r="K294" s="27" t="s">
        <v>645</v>
      </c>
      <c r="L294" s="26" t="s">
        <v>645</v>
      </c>
      <c r="M294" s="22" t="s">
        <v>645</v>
      </c>
      <c r="N294" s="28" t="s">
        <v>645</v>
      </c>
      <c r="O294" s="29" t="s">
        <v>645</v>
      </c>
      <c r="Q294" s="20" t="s">
        <v>645</v>
      </c>
      <c r="R294" s="20" t="s">
        <v>645</v>
      </c>
      <c r="S294" s="20" t="s">
        <v>645</v>
      </c>
      <c r="T294" s="20" t="s">
        <v>645</v>
      </c>
      <c r="U294" s="22" t="s">
        <v>645</v>
      </c>
      <c r="V294" s="23" t="s">
        <v>645</v>
      </c>
      <c r="W294" s="25" t="s">
        <v>645</v>
      </c>
    </row>
    <row r="295" spans="1:23" ht="10.199999999999999">
      <c r="A295" s="54" t="s">
        <v>645</v>
      </c>
      <c r="B295" s="26" t="s">
        <v>645</v>
      </c>
      <c r="C295" s="27" t="s">
        <v>645</v>
      </c>
      <c r="D295" s="26" t="s">
        <v>645</v>
      </c>
      <c r="E295" s="22" t="s">
        <v>645</v>
      </c>
      <c r="F295" s="28" t="s">
        <v>645</v>
      </c>
      <c r="G295" s="29" t="s">
        <v>645</v>
      </c>
      <c r="I295" s="26" t="s">
        <v>645</v>
      </c>
      <c r="J295" s="26" t="s">
        <v>645</v>
      </c>
      <c r="K295" s="27" t="s">
        <v>645</v>
      </c>
      <c r="L295" s="26" t="s">
        <v>645</v>
      </c>
      <c r="M295" s="22" t="s">
        <v>645</v>
      </c>
      <c r="N295" s="28" t="s">
        <v>645</v>
      </c>
      <c r="O295" s="29" t="s">
        <v>645</v>
      </c>
      <c r="Q295" s="20" t="s">
        <v>645</v>
      </c>
      <c r="R295" s="20" t="s">
        <v>645</v>
      </c>
      <c r="S295" s="20" t="s">
        <v>645</v>
      </c>
      <c r="T295" s="20" t="s">
        <v>645</v>
      </c>
      <c r="U295" s="22" t="s">
        <v>645</v>
      </c>
      <c r="V295" s="23" t="s">
        <v>645</v>
      </c>
      <c r="W295" s="25" t="s">
        <v>645</v>
      </c>
    </row>
    <row r="296" spans="1:23" ht="10.199999999999999">
      <c r="A296" s="54" t="s">
        <v>645</v>
      </c>
      <c r="B296" s="26" t="s">
        <v>645</v>
      </c>
      <c r="C296" s="27" t="s">
        <v>645</v>
      </c>
      <c r="D296" s="26" t="s">
        <v>645</v>
      </c>
      <c r="E296" s="22" t="s">
        <v>645</v>
      </c>
      <c r="F296" s="28" t="s">
        <v>645</v>
      </c>
      <c r="G296" s="29" t="s">
        <v>645</v>
      </c>
      <c r="I296" s="26" t="s">
        <v>645</v>
      </c>
      <c r="J296" s="26" t="s">
        <v>645</v>
      </c>
      <c r="K296" s="27" t="s">
        <v>645</v>
      </c>
      <c r="L296" s="26" t="s">
        <v>645</v>
      </c>
      <c r="M296" s="22" t="s">
        <v>645</v>
      </c>
      <c r="N296" s="28" t="s">
        <v>645</v>
      </c>
      <c r="O296" s="29" t="s">
        <v>645</v>
      </c>
      <c r="Q296" s="20" t="s">
        <v>645</v>
      </c>
      <c r="R296" s="20" t="s">
        <v>645</v>
      </c>
      <c r="S296" s="20" t="s">
        <v>645</v>
      </c>
      <c r="T296" s="20" t="s">
        <v>645</v>
      </c>
      <c r="U296" s="22" t="s">
        <v>645</v>
      </c>
      <c r="V296" s="23" t="s">
        <v>645</v>
      </c>
      <c r="W296" s="25" t="s">
        <v>645</v>
      </c>
    </row>
    <row r="297" spans="1:23" ht="10.8" thickBot="1">
      <c r="A297" s="43" t="s">
        <v>645</v>
      </c>
      <c r="B297" s="44" t="s">
        <v>645</v>
      </c>
      <c r="C297" s="45" t="s">
        <v>645</v>
      </c>
      <c r="D297" s="44" t="s">
        <v>645</v>
      </c>
      <c r="E297" s="46" t="s">
        <v>645</v>
      </c>
      <c r="F297" s="47" t="s">
        <v>645</v>
      </c>
      <c r="G297" s="48" t="s">
        <v>645</v>
      </c>
      <c r="H297" s="49"/>
      <c r="I297" s="44" t="s">
        <v>645</v>
      </c>
      <c r="J297" s="44" t="s">
        <v>645</v>
      </c>
      <c r="K297" s="45" t="s">
        <v>645</v>
      </c>
      <c r="L297" s="44" t="s">
        <v>645</v>
      </c>
      <c r="M297" s="46" t="s">
        <v>645</v>
      </c>
      <c r="N297" s="47" t="s">
        <v>645</v>
      </c>
      <c r="O297" s="48" t="s">
        <v>645</v>
      </c>
      <c r="P297" s="49"/>
      <c r="Q297" s="50" t="s">
        <v>645</v>
      </c>
      <c r="R297" s="50" t="s">
        <v>645</v>
      </c>
      <c r="S297" s="50" t="s">
        <v>645</v>
      </c>
      <c r="T297" s="50" t="s">
        <v>645</v>
      </c>
      <c r="U297" s="46" t="s">
        <v>645</v>
      </c>
      <c r="V297" s="51" t="s">
        <v>645</v>
      </c>
      <c r="W297" s="52" t="s">
        <v>645</v>
      </c>
    </row>
    <row r="298" spans="1:23" ht="12.9" customHeight="1" thickTop="1"/>
  </sheetData>
  <sheetProtection sheet="1" objects="1" scenarios="1"/>
  <mergeCells count="54">
    <mergeCell ref="Q199:Q200"/>
    <mergeCell ref="R199:R200"/>
    <mergeCell ref="S199:S200"/>
    <mergeCell ref="T199:T200"/>
    <mergeCell ref="U199:U200"/>
    <mergeCell ref="V199:W199"/>
    <mergeCell ref="I199:I200"/>
    <mergeCell ref="J199:J200"/>
    <mergeCell ref="K199:K200"/>
    <mergeCell ref="L199:L200"/>
    <mergeCell ref="M199:M200"/>
    <mergeCell ref="N199:O199"/>
    <mergeCell ref="A199:A200"/>
    <mergeCell ref="B199:B200"/>
    <mergeCell ref="C199:C200"/>
    <mergeCell ref="D199:D200"/>
    <mergeCell ref="E199:E200"/>
    <mergeCell ref="F199:G199"/>
    <mergeCell ref="Q100:Q101"/>
    <mergeCell ref="R100:R101"/>
    <mergeCell ref="S100:S101"/>
    <mergeCell ref="T100:T101"/>
    <mergeCell ref="U100:U101"/>
    <mergeCell ref="V100:W100"/>
    <mergeCell ref="I100:I101"/>
    <mergeCell ref="J100:J101"/>
    <mergeCell ref="K100:K101"/>
    <mergeCell ref="L100:L101"/>
    <mergeCell ref="M100:M101"/>
    <mergeCell ref="N100:O100"/>
    <mergeCell ref="A100:A101"/>
    <mergeCell ref="B100:B101"/>
    <mergeCell ref="C100:C101"/>
    <mergeCell ref="D100:D101"/>
    <mergeCell ref="E100:E101"/>
    <mergeCell ref="F100:G100"/>
    <mergeCell ref="Q1:Q2"/>
    <mergeCell ref="R1:R2"/>
    <mergeCell ref="S1:S2"/>
    <mergeCell ref="T1:T2"/>
    <mergeCell ref="U1:U2"/>
    <mergeCell ref="V1:W1"/>
    <mergeCell ref="I1:I2"/>
    <mergeCell ref="J1:J2"/>
    <mergeCell ref="K1:K2"/>
    <mergeCell ref="L1:L2"/>
    <mergeCell ref="M1:M2"/>
    <mergeCell ref="N1:O1"/>
    <mergeCell ref="A1:A2"/>
    <mergeCell ref="B1:B2"/>
    <mergeCell ref="C1:C2"/>
    <mergeCell ref="D1:D2"/>
    <mergeCell ref="E1:E2"/>
    <mergeCell ref="F1:G1"/>
  </mergeCells>
  <conditionalFormatting sqref="A3:G297">
    <cfRule type="expression" dxfId="11" priority="1">
      <formula>AND(LEN($A3)&gt;0,OR(NOT(ISNUMBER($A3)),ISNUMBER(FIND("*",$B3))))</formula>
    </cfRule>
    <cfRule type="expression" dxfId="10" priority="2">
      <formula>NOT(ISERROR(MATCH($A3,PlayersOut,0)))</formula>
    </cfRule>
    <cfRule type="expression" dxfId="9" priority="3">
      <formula>NOT(ISERROR(MATCH($A3,CurrentTeam,0)))</formula>
    </cfRule>
    <cfRule type="expression" dxfId="8" priority="4">
      <formula>NOT(ISERROR(MATCH($A3,NewPlayers,0)))</formula>
    </cfRule>
  </conditionalFormatting>
  <conditionalFormatting sqref="I3:O297">
    <cfRule type="expression" dxfId="7" priority="5">
      <formula>AND(LEN($I3)&gt;0,OR(NOT(ISNUMBER($I3)),ISNUMBER(FIND("*",$J3))))</formula>
    </cfRule>
    <cfRule type="expression" dxfId="6" priority="6">
      <formula>NOT(ISERROR(MATCH($I3,PlayersOut,0)))</formula>
    </cfRule>
    <cfRule type="expression" dxfId="5" priority="7">
      <formula>NOT(ISERROR(MATCH($I3,CurrentTeam,0)))</formula>
    </cfRule>
    <cfRule type="expression" dxfId="4" priority="8">
      <formula>NOT(ISERROR(MATCH($I3,NewPlayers,0)))</formula>
    </cfRule>
  </conditionalFormatting>
  <conditionalFormatting sqref="Q3:W297">
    <cfRule type="expression" dxfId="3" priority="9">
      <formula>AND(LEN($Q3)&gt;0,OR(NOT(ISNUMBER($Q3)),ISNUMBER(FIND("*",$R3))))</formula>
    </cfRule>
    <cfRule type="expression" dxfId="2" priority="10">
      <formula>NOT(ISERROR(MATCH($Q3,PlayersOut,0)))</formula>
    </cfRule>
    <cfRule type="expression" dxfId="1" priority="11">
      <formula>NOT(ISERROR(MATCH($Q3,CurrentTeam,0)))</formula>
    </cfRule>
    <cfRule type="expression" dxfId="0" priority="12">
      <formula>NOT(ISERROR(MATCH($Q3,NewPlayers,0)))</formula>
    </cfRule>
  </conditionalFormatting>
  <printOptions horizontalCentered="1" verticalCentered="1"/>
  <pageMargins left="0.51181102362204722" right="0.51181102362204722" top="0.51181102362204722" bottom="0.51181102362204722" header="0.31496062992125984" footer="0.31496062992125984"/>
  <pageSetup paperSize="9" scale="72" fitToHeight="0" orientation="portrait" horizontalDpi="4294967293" r:id="rId1"/>
  <headerFooter alignWithMargins="0"/>
  <rowBreaks count="2" manualBreakCount="2">
    <brk id="99" max="22" man="1"/>
    <brk id="198"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Transfer Form</vt:lpstr>
      <vt:lpstr>Player List</vt:lpstr>
      <vt:lpstr>CurrentTeam</vt:lpstr>
      <vt:lpstr>NewPlayers</vt:lpstr>
      <vt:lpstr>PlayersOut</vt:lpstr>
      <vt:lpstr>'Player 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Gallon</dc:creator>
  <cp:lastModifiedBy>John Gallon</cp:lastModifiedBy>
  <dcterms:created xsi:type="dcterms:W3CDTF">2026-08-30T09:05:31Z</dcterms:created>
  <dcterms:modified xsi:type="dcterms:W3CDTF">2026-08-30T09:05:37Z</dcterms:modified>
</cp:coreProperties>
</file>